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Odd VZ\ZD realizace\630_RR_Rek. a dopl. závor na přej P7131 v km 2,570 trati Boří les-Lednice\03_ZD\4_SOUPIS PRACÍ S VÝKAZEM VÝMĚR\"/>
    </mc:Choice>
  </mc:AlternateContent>
  <bookViews>
    <workbookView xWindow="240" yWindow="120" windowWidth="14940" windowHeight="9225" activeTab="1"/>
  </bookViews>
  <sheets>
    <sheet name="Rekapitulace" sheetId="1" r:id="rId1"/>
    <sheet name="PS 01" sheetId="2" r:id="rId2"/>
    <sheet name="SO 01" sheetId="3" r:id="rId3"/>
    <sheet name="SO 02" sheetId="4" r:id="rId4"/>
    <sheet name="SO 03" sheetId="5" r:id="rId5"/>
    <sheet name="SO 04" sheetId="6" r:id="rId6"/>
    <sheet name="SO 05" sheetId="7" r:id="rId7"/>
    <sheet name="SO 06" sheetId="8" r:id="rId8"/>
    <sheet name="SO 07" sheetId="9" r:id="rId9"/>
    <sheet name="SO 08" sheetId="10" r:id="rId10"/>
    <sheet name="SO 09" sheetId="11" r:id="rId11"/>
    <sheet name="SO 90-90" sheetId="12" r:id="rId12"/>
    <sheet name="SO 98-98" sheetId="13" r:id="rId13"/>
  </sheets>
  <calcPr calcId="162913"/>
  <webPublishing codePage="0"/>
</workbook>
</file>

<file path=xl/calcChain.xml><?xml version="1.0" encoding="utf-8"?>
<calcChain xmlns="http://schemas.openxmlformats.org/spreadsheetml/2006/main">
  <c r="I41" i="13" l="1"/>
  <c r="O41" i="13" l="1"/>
  <c r="I38" i="13"/>
  <c r="O38" i="13" s="1"/>
  <c r="I34" i="13"/>
  <c r="O34" i="13" s="1"/>
  <c r="I30" i="13"/>
  <c r="O30" i="13" s="1"/>
  <c r="I26" i="13"/>
  <c r="I21" i="13"/>
  <c r="O21" i="13" s="1"/>
  <c r="I17" i="13"/>
  <c r="O17" i="13" s="1"/>
  <c r="I13" i="13"/>
  <c r="O13" i="13" s="1"/>
  <c r="I9" i="13"/>
  <c r="I49" i="12"/>
  <c r="O49" i="12" s="1"/>
  <c r="I45" i="12"/>
  <c r="O45" i="12" s="1"/>
  <c r="I41" i="12"/>
  <c r="O41" i="12" s="1"/>
  <c r="I37" i="12"/>
  <c r="O37" i="12" s="1"/>
  <c r="I33" i="12"/>
  <c r="O33" i="12" s="1"/>
  <c r="I29" i="12"/>
  <c r="O29" i="12" s="1"/>
  <c r="I25" i="12"/>
  <c r="O25" i="12" s="1"/>
  <c r="I21" i="12"/>
  <c r="O21" i="12" s="1"/>
  <c r="I17" i="12"/>
  <c r="O17" i="12" s="1"/>
  <c r="I13" i="12"/>
  <c r="O13" i="12" s="1"/>
  <c r="I9" i="12"/>
  <c r="I175" i="11"/>
  <c r="I170" i="11"/>
  <c r="O170" i="11" s="1"/>
  <c r="I166" i="11"/>
  <c r="O166" i="11" s="1"/>
  <c r="I162" i="11"/>
  <c r="O162" i="11" s="1"/>
  <c r="I158" i="11"/>
  <c r="O158" i="11" s="1"/>
  <c r="I154" i="11"/>
  <c r="O154" i="11" s="1"/>
  <c r="I150" i="11"/>
  <c r="O150" i="11" s="1"/>
  <c r="I146" i="11"/>
  <c r="O146" i="11" s="1"/>
  <c r="I142" i="11"/>
  <c r="O142" i="11" s="1"/>
  <c r="I138" i="11"/>
  <c r="O138" i="11" s="1"/>
  <c r="I134" i="11"/>
  <c r="O134" i="11" s="1"/>
  <c r="I130" i="11"/>
  <c r="O130" i="11" s="1"/>
  <c r="I126" i="11"/>
  <c r="O126" i="11" s="1"/>
  <c r="I122" i="11"/>
  <c r="O122" i="11" s="1"/>
  <c r="I118" i="11"/>
  <c r="O118" i="11" s="1"/>
  <c r="I114" i="11"/>
  <c r="O114" i="11" s="1"/>
  <c r="I110" i="11"/>
  <c r="O110" i="11" s="1"/>
  <c r="I106" i="11"/>
  <c r="O106" i="11" s="1"/>
  <c r="I102" i="11"/>
  <c r="O102" i="11" s="1"/>
  <c r="I98" i="11"/>
  <c r="O98" i="11" s="1"/>
  <c r="I94" i="11"/>
  <c r="O94" i="11" s="1"/>
  <c r="I90" i="11"/>
  <c r="O90" i="11" s="1"/>
  <c r="I86" i="11"/>
  <c r="O86" i="11" s="1"/>
  <c r="I82" i="11"/>
  <c r="O82" i="11" s="1"/>
  <c r="I78" i="11"/>
  <c r="O78" i="11" s="1"/>
  <c r="I74" i="11"/>
  <c r="O74" i="11" s="1"/>
  <c r="I70" i="11"/>
  <c r="O70" i="11" s="1"/>
  <c r="I66" i="11"/>
  <c r="O66" i="11" s="1"/>
  <c r="I62" i="11"/>
  <c r="O62" i="11" s="1"/>
  <c r="I58" i="11"/>
  <c r="O58" i="11" s="1"/>
  <c r="I54" i="11"/>
  <c r="O54" i="11" s="1"/>
  <c r="I50" i="11"/>
  <c r="O50" i="11" s="1"/>
  <c r="Q49" i="11"/>
  <c r="I49" i="11" s="1"/>
  <c r="I45" i="11"/>
  <c r="O45" i="11" s="1"/>
  <c r="I41" i="11"/>
  <c r="O41" i="11" s="1"/>
  <c r="I37" i="11"/>
  <c r="O37" i="11" s="1"/>
  <c r="I33" i="11"/>
  <c r="O33" i="11" s="1"/>
  <c r="I29" i="11"/>
  <c r="O29" i="11" s="1"/>
  <c r="I25" i="11"/>
  <c r="O25" i="11" s="1"/>
  <c r="I21" i="11"/>
  <c r="O21" i="11" s="1"/>
  <c r="I17" i="11"/>
  <c r="O17" i="11" s="1"/>
  <c r="I13" i="11"/>
  <c r="O13" i="11" s="1"/>
  <c r="I9" i="11"/>
  <c r="O9" i="11" s="1"/>
  <c r="I104" i="10"/>
  <c r="O104" i="10" s="1"/>
  <c r="I100" i="10"/>
  <c r="O100" i="10" s="1"/>
  <c r="Q99" i="10"/>
  <c r="I99" i="10" s="1"/>
  <c r="I95" i="10"/>
  <c r="O95" i="10" s="1"/>
  <c r="I91" i="10"/>
  <c r="O91" i="10" s="1"/>
  <c r="Q90" i="10"/>
  <c r="I90" i="10" s="1"/>
  <c r="I86" i="10"/>
  <c r="O86" i="10" s="1"/>
  <c r="I82" i="10"/>
  <c r="O82" i="10" s="1"/>
  <c r="I78" i="10"/>
  <c r="I74" i="10"/>
  <c r="O74" i="10" s="1"/>
  <c r="I69" i="10"/>
  <c r="O69" i="10" s="1"/>
  <c r="I65" i="10"/>
  <c r="O65" i="10" s="1"/>
  <c r="I61" i="10"/>
  <c r="O61" i="10" s="1"/>
  <c r="I56" i="10"/>
  <c r="O56" i="10" s="1"/>
  <c r="I52" i="10"/>
  <c r="O52" i="10" s="1"/>
  <c r="I48" i="10"/>
  <c r="O48" i="10" s="1"/>
  <c r="I44" i="10"/>
  <c r="I40" i="10"/>
  <c r="O40" i="10" s="1"/>
  <c r="I35" i="10"/>
  <c r="I31" i="10"/>
  <c r="O31" i="10" s="1"/>
  <c r="I26" i="10"/>
  <c r="O26" i="10" s="1"/>
  <c r="I22" i="10"/>
  <c r="O22" i="10" s="1"/>
  <c r="I18" i="10"/>
  <c r="O18" i="10" s="1"/>
  <c r="I14" i="10"/>
  <c r="I9" i="10"/>
  <c r="I93" i="9"/>
  <c r="O93" i="9" s="1"/>
  <c r="I89" i="9"/>
  <c r="I84" i="9"/>
  <c r="I80" i="9"/>
  <c r="O80" i="9" s="1"/>
  <c r="I76" i="9"/>
  <c r="O76" i="9" s="1"/>
  <c r="O72" i="9"/>
  <c r="I72" i="9"/>
  <c r="I67" i="9"/>
  <c r="O67" i="9" s="1"/>
  <c r="R66" i="9"/>
  <c r="O66" i="9" s="1"/>
  <c r="I62" i="9"/>
  <c r="O62" i="9" s="1"/>
  <c r="I58" i="9"/>
  <c r="O58" i="9" s="1"/>
  <c r="R57" i="9"/>
  <c r="O57" i="9" s="1"/>
  <c r="I53" i="9"/>
  <c r="O53" i="9" s="1"/>
  <c r="I49" i="9"/>
  <c r="O49" i="9" s="1"/>
  <c r="O45" i="9"/>
  <c r="I45" i="9"/>
  <c r="Q44" i="9"/>
  <c r="I44" i="9" s="1"/>
  <c r="I40" i="9"/>
  <c r="O40" i="9" s="1"/>
  <c r="O36" i="9"/>
  <c r="R35" i="9" s="1"/>
  <c r="O35" i="9" s="1"/>
  <c r="I36" i="9"/>
  <c r="Q35" i="9"/>
  <c r="I35" i="9"/>
  <c r="I31" i="9"/>
  <c r="O31" i="9" s="1"/>
  <c r="O27" i="9"/>
  <c r="R26" i="9" s="1"/>
  <c r="O26" i="9" s="1"/>
  <c r="I27" i="9"/>
  <c r="Q26" i="9"/>
  <c r="I26" i="9" s="1"/>
  <c r="I22" i="9"/>
  <c r="O22" i="9" s="1"/>
  <c r="O18" i="9"/>
  <c r="I18" i="9"/>
  <c r="I14" i="9"/>
  <c r="O14" i="9" s="1"/>
  <c r="Q13" i="9"/>
  <c r="I13" i="9" s="1"/>
  <c r="O9" i="9"/>
  <c r="R8" i="9" s="1"/>
  <c r="O8" i="9" s="1"/>
  <c r="I9" i="9"/>
  <c r="Q8" i="9"/>
  <c r="I8" i="9" s="1"/>
  <c r="O130" i="8"/>
  <c r="I130" i="8"/>
  <c r="I126" i="8"/>
  <c r="O126" i="8" s="1"/>
  <c r="Q125" i="8"/>
  <c r="I125" i="8" s="1"/>
  <c r="O121" i="8"/>
  <c r="I121" i="8"/>
  <c r="I117" i="8"/>
  <c r="I113" i="8"/>
  <c r="O113" i="8" s="1"/>
  <c r="I109" i="8"/>
  <c r="O109" i="8" s="1"/>
  <c r="O105" i="8"/>
  <c r="I105" i="8"/>
  <c r="I100" i="8"/>
  <c r="O100" i="8" s="1"/>
  <c r="O96" i="8"/>
  <c r="I96" i="8"/>
  <c r="I92" i="8"/>
  <c r="O92" i="8" s="1"/>
  <c r="I88" i="8"/>
  <c r="O88" i="8" s="1"/>
  <c r="I84" i="8"/>
  <c r="O84" i="8" s="1"/>
  <c r="I80" i="8"/>
  <c r="O80" i="8" s="1"/>
  <c r="I76" i="8"/>
  <c r="O76" i="8" s="1"/>
  <c r="I72" i="8"/>
  <c r="O72" i="8" s="1"/>
  <c r="R71" i="8" s="1"/>
  <c r="O71" i="8" s="1"/>
  <c r="Q71" i="8"/>
  <c r="I71" i="8" s="1"/>
  <c r="I67" i="8"/>
  <c r="I62" i="8"/>
  <c r="O62" i="8" s="1"/>
  <c r="I58" i="8"/>
  <c r="O58" i="8" s="1"/>
  <c r="I54" i="8"/>
  <c r="O54" i="8" s="1"/>
  <c r="I50" i="8"/>
  <c r="O50" i="8" s="1"/>
  <c r="I46" i="8"/>
  <c r="O46" i="8" s="1"/>
  <c r="I42" i="8"/>
  <c r="O42" i="8" s="1"/>
  <c r="I38" i="8"/>
  <c r="O38" i="8" s="1"/>
  <c r="I34" i="8"/>
  <c r="O34" i="8" s="1"/>
  <c r="I30" i="8"/>
  <c r="O30" i="8" s="1"/>
  <c r="I26" i="8"/>
  <c r="I21" i="8"/>
  <c r="O21" i="8" s="1"/>
  <c r="I17" i="8"/>
  <c r="O17" i="8" s="1"/>
  <c r="I13" i="8"/>
  <c r="O13" i="8" s="1"/>
  <c r="I9" i="8"/>
  <c r="I122" i="7"/>
  <c r="O122" i="7" s="1"/>
  <c r="I118" i="7"/>
  <c r="O118" i="7" s="1"/>
  <c r="I114" i="7"/>
  <c r="I109" i="7"/>
  <c r="O109" i="7" s="1"/>
  <c r="I105" i="7"/>
  <c r="O105" i="7" s="1"/>
  <c r="I101" i="7"/>
  <c r="O101" i="7" s="1"/>
  <c r="I96" i="7"/>
  <c r="O96" i="7" s="1"/>
  <c r="I92" i="7"/>
  <c r="O92" i="7" s="1"/>
  <c r="I88" i="7"/>
  <c r="O88" i="7" s="1"/>
  <c r="I84" i="7"/>
  <c r="O84" i="7" s="1"/>
  <c r="I80" i="7"/>
  <c r="I76" i="7"/>
  <c r="O76" i="7" s="1"/>
  <c r="I71" i="7"/>
  <c r="I66" i="7"/>
  <c r="O66" i="7" s="1"/>
  <c r="I62" i="7"/>
  <c r="O62" i="7" s="1"/>
  <c r="I58" i="7"/>
  <c r="O58" i="7" s="1"/>
  <c r="I54" i="7"/>
  <c r="O54" i="7" s="1"/>
  <c r="I50" i="7"/>
  <c r="O50" i="7" s="1"/>
  <c r="I46" i="7"/>
  <c r="O46" i="7" s="1"/>
  <c r="I42" i="7"/>
  <c r="O42" i="7" s="1"/>
  <c r="I38" i="7"/>
  <c r="O38" i="7" s="1"/>
  <c r="I34" i="7"/>
  <c r="O34" i="7" s="1"/>
  <c r="I30" i="7"/>
  <c r="O30" i="7" s="1"/>
  <c r="I26" i="7"/>
  <c r="O26" i="7" s="1"/>
  <c r="Q25" i="7"/>
  <c r="I25" i="7" s="1"/>
  <c r="I21" i="7"/>
  <c r="O21" i="7" s="1"/>
  <c r="I17" i="7"/>
  <c r="O17" i="7" s="1"/>
  <c r="I13" i="7"/>
  <c r="O13" i="7" s="1"/>
  <c r="I9" i="7"/>
  <c r="O9" i="7" s="1"/>
  <c r="R8" i="7" s="1"/>
  <c r="O8" i="7" s="1"/>
  <c r="Q8" i="7"/>
  <c r="I8" i="7" s="1"/>
  <c r="I222" i="6"/>
  <c r="O222" i="6" s="1"/>
  <c r="I218" i="6"/>
  <c r="O218" i="6" s="1"/>
  <c r="I214" i="6"/>
  <c r="O214" i="6" s="1"/>
  <c r="I209" i="6"/>
  <c r="O209" i="6" s="1"/>
  <c r="I205" i="6"/>
  <c r="O205" i="6" s="1"/>
  <c r="I201" i="6"/>
  <c r="O201" i="6" s="1"/>
  <c r="I197" i="6"/>
  <c r="O197" i="6" s="1"/>
  <c r="I193" i="6"/>
  <c r="O193" i="6" s="1"/>
  <c r="I189" i="6"/>
  <c r="O189" i="6" s="1"/>
  <c r="I185" i="6"/>
  <c r="O185" i="6" s="1"/>
  <c r="I181" i="6"/>
  <c r="O181" i="6" s="1"/>
  <c r="I177" i="6"/>
  <c r="O177" i="6" s="1"/>
  <c r="I173" i="6"/>
  <c r="O173" i="6" s="1"/>
  <c r="I168" i="6"/>
  <c r="O168" i="6" s="1"/>
  <c r="I164" i="6"/>
  <c r="O164" i="6" s="1"/>
  <c r="I160" i="6"/>
  <c r="O160" i="6" s="1"/>
  <c r="Q159" i="6"/>
  <c r="I159" i="6" s="1"/>
  <c r="I155" i="6"/>
  <c r="O155" i="6" s="1"/>
  <c r="R154" i="6" s="1"/>
  <c r="O154" i="6" s="1"/>
  <c r="I150" i="6"/>
  <c r="O150" i="6" s="1"/>
  <c r="I146" i="6"/>
  <c r="O146" i="6" s="1"/>
  <c r="I142" i="6"/>
  <c r="O142" i="6" s="1"/>
  <c r="I138" i="6"/>
  <c r="O138" i="6" s="1"/>
  <c r="I134" i="6"/>
  <c r="O134" i="6" s="1"/>
  <c r="I130" i="6"/>
  <c r="O130" i="6" s="1"/>
  <c r="I126" i="6"/>
  <c r="O126" i="6" s="1"/>
  <c r="I122" i="6"/>
  <c r="O122" i="6" s="1"/>
  <c r="I118" i="6"/>
  <c r="O118" i="6" s="1"/>
  <c r="I114" i="6"/>
  <c r="O114" i="6" s="1"/>
  <c r="I109" i="6"/>
  <c r="O109" i="6" s="1"/>
  <c r="R108" i="6" s="1"/>
  <c r="O108" i="6" s="1"/>
  <c r="I104" i="6"/>
  <c r="O104" i="6" s="1"/>
  <c r="I100" i="6"/>
  <c r="O100" i="6" s="1"/>
  <c r="I95" i="6"/>
  <c r="I90" i="6"/>
  <c r="O90" i="6" s="1"/>
  <c r="I86" i="6"/>
  <c r="O86" i="6" s="1"/>
  <c r="I82" i="6"/>
  <c r="O82" i="6" s="1"/>
  <c r="I78" i="6"/>
  <c r="O78" i="6" s="1"/>
  <c r="I74" i="6"/>
  <c r="O74" i="6" s="1"/>
  <c r="I70" i="6"/>
  <c r="O70" i="6" s="1"/>
  <c r="I66" i="6"/>
  <c r="O66" i="6" s="1"/>
  <c r="I62" i="6"/>
  <c r="O62" i="6" s="1"/>
  <c r="I58" i="6"/>
  <c r="O58" i="6" s="1"/>
  <c r="I54" i="6"/>
  <c r="O54" i="6" s="1"/>
  <c r="I50" i="6"/>
  <c r="O50" i="6" s="1"/>
  <c r="I46" i="6"/>
  <c r="O46" i="6" s="1"/>
  <c r="I42" i="6"/>
  <c r="I38" i="6"/>
  <c r="O38" i="6" s="1"/>
  <c r="O34" i="6"/>
  <c r="I34" i="6"/>
  <c r="O30" i="6"/>
  <c r="I30" i="6"/>
  <c r="O26" i="6"/>
  <c r="I26" i="6"/>
  <c r="O21" i="6"/>
  <c r="I21" i="6"/>
  <c r="I17" i="6"/>
  <c r="O17" i="6" s="1"/>
  <c r="O13" i="6"/>
  <c r="I13" i="6"/>
  <c r="I9" i="6"/>
  <c r="O9" i="6" s="1"/>
  <c r="R8" i="6" s="1"/>
  <c r="O8" i="6" s="1"/>
  <c r="Q8" i="6"/>
  <c r="I8" i="6" s="1"/>
  <c r="I122" i="5"/>
  <c r="O122" i="5" s="1"/>
  <c r="O118" i="5"/>
  <c r="I118" i="5"/>
  <c r="Q117" i="5" s="1"/>
  <c r="I117" i="5" s="1"/>
  <c r="I113" i="5"/>
  <c r="O113" i="5" s="1"/>
  <c r="O109" i="5"/>
  <c r="I109" i="5"/>
  <c r="I105" i="5"/>
  <c r="O105" i="5" s="1"/>
  <c r="O101" i="5"/>
  <c r="R96" i="5" s="1"/>
  <c r="O96" i="5" s="1"/>
  <c r="I101" i="5"/>
  <c r="I97" i="5"/>
  <c r="O97" i="5" s="1"/>
  <c r="Q96" i="5"/>
  <c r="I96" i="5" s="1"/>
  <c r="O92" i="5"/>
  <c r="I92" i="5"/>
  <c r="I88" i="5"/>
  <c r="O88" i="5" s="1"/>
  <c r="O84" i="5"/>
  <c r="I84" i="5"/>
  <c r="I80" i="5"/>
  <c r="O80" i="5" s="1"/>
  <c r="O76" i="5"/>
  <c r="I76" i="5"/>
  <c r="I72" i="5"/>
  <c r="O72" i="5" s="1"/>
  <c r="O68" i="5"/>
  <c r="I68" i="5"/>
  <c r="I64" i="5"/>
  <c r="O64" i="5" s="1"/>
  <c r="R63" i="5" s="1"/>
  <c r="O63" i="5" s="1"/>
  <c r="Q63" i="5"/>
  <c r="I63" i="5" s="1"/>
  <c r="O59" i="5"/>
  <c r="R58" i="5" s="1"/>
  <c r="O58" i="5" s="1"/>
  <c r="I59" i="5"/>
  <c r="Q58" i="5" s="1"/>
  <c r="I58" i="5" s="1"/>
  <c r="I54" i="5"/>
  <c r="O54" i="5" s="1"/>
  <c r="O50" i="5"/>
  <c r="I50" i="5"/>
  <c r="I46" i="5"/>
  <c r="O46" i="5" s="1"/>
  <c r="O42" i="5"/>
  <c r="I42" i="5"/>
  <c r="I38" i="5"/>
  <c r="O38" i="5" s="1"/>
  <c r="O34" i="5"/>
  <c r="I34" i="5"/>
  <c r="I30" i="5"/>
  <c r="O30" i="5" s="1"/>
  <c r="O26" i="5"/>
  <c r="R21" i="5" s="1"/>
  <c r="O21" i="5" s="1"/>
  <c r="I26" i="5"/>
  <c r="I22" i="5"/>
  <c r="O22" i="5" s="1"/>
  <c r="Q21" i="5"/>
  <c r="I21" i="5" s="1"/>
  <c r="O17" i="5"/>
  <c r="I17" i="5"/>
  <c r="I13" i="5"/>
  <c r="O13" i="5" s="1"/>
  <c r="O9" i="5"/>
  <c r="R8" i="5" s="1"/>
  <c r="O8" i="5" s="1"/>
  <c r="I9" i="5"/>
  <c r="Q8" i="5" s="1"/>
  <c r="I8" i="5" s="1"/>
  <c r="O206" i="4"/>
  <c r="I206" i="4"/>
  <c r="I202" i="4"/>
  <c r="O202" i="4" s="1"/>
  <c r="O198" i="4"/>
  <c r="I198" i="4"/>
  <c r="Q197" i="4" s="1"/>
  <c r="I197" i="4" s="1"/>
  <c r="I193" i="4"/>
  <c r="O193" i="4" s="1"/>
  <c r="O189" i="4"/>
  <c r="I189" i="4"/>
  <c r="I185" i="4"/>
  <c r="O185" i="4" s="1"/>
  <c r="O181" i="4"/>
  <c r="I181" i="4"/>
  <c r="I177" i="4"/>
  <c r="O177" i="4" s="1"/>
  <c r="O173" i="4"/>
  <c r="R168" i="4" s="1"/>
  <c r="O168" i="4" s="1"/>
  <c r="I173" i="4"/>
  <c r="I169" i="4"/>
  <c r="O169" i="4" s="1"/>
  <c r="Q168" i="4"/>
  <c r="I168" i="4" s="1"/>
  <c r="O164" i="4"/>
  <c r="I164" i="4"/>
  <c r="I160" i="4"/>
  <c r="O160" i="4" s="1"/>
  <c r="O156" i="4"/>
  <c r="I156" i="4"/>
  <c r="I152" i="4"/>
  <c r="O152" i="4" s="1"/>
  <c r="O148" i="4"/>
  <c r="R143" i="4" s="1"/>
  <c r="O143" i="4" s="1"/>
  <c r="I148" i="4"/>
  <c r="I144" i="4"/>
  <c r="O144" i="4" s="1"/>
  <c r="Q143" i="4"/>
  <c r="I143" i="4" s="1"/>
  <c r="O139" i="4"/>
  <c r="R138" i="4" s="1"/>
  <c r="O138" i="4" s="1"/>
  <c r="I139" i="4"/>
  <c r="Q138" i="4" s="1"/>
  <c r="I138" i="4"/>
  <c r="I134" i="4"/>
  <c r="O134" i="4" s="1"/>
  <c r="I130" i="4"/>
  <c r="Q129" i="4" s="1"/>
  <c r="I129" i="4"/>
  <c r="I125" i="4"/>
  <c r="O125" i="4" s="1"/>
  <c r="I121" i="4"/>
  <c r="O121" i="4" s="1"/>
  <c r="I117" i="4"/>
  <c r="O117" i="4" s="1"/>
  <c r="R116" i="4" s="1"/>
  <c r="O116" i="4" s="1"/>
  <c r="O112" i="4"/>
  <c r="R107" i="4" s="1"/>
  <c r="O107" i="4" s="1"/>
  <c r="I112" i="4"/>
  <c r="I108" i="4"/>
  <c r="O108" i="4" s="1"/>
  <c r="Q107" i="4"/>
  <c r="I107" i="4" s="1"/>
  <c r="I103" i="4"/>
  <c r="O103" i="4" s="1"/>
  <c r="I99" i="4"/>
  <c r="O99" i="4" s="1"/>
  <c r="R98" i="4" s="1"/>
  <c r="O98" i="4" s="1"/>
  <c r="O94" i="4"/>
  <c r="I94" i="4"/>
  <c r="I90" i="4"/>
  <c r="O90" i="4" s="1"/>
  <c r="I86" i="4"/>
  <c r="O86" i="4" s="1"/>
  <c r="I82" i="4"/>
  <c r="O82" i="4" s="1"/>
  <c r="I78" i="4"/>
  <c r="O78" i="4" s="1"/>
  <c r="I74" i="4"/>
  <c r="O74" i="4" s="1"/>
  <c r="I70" i="4"/>
  <c r="O70" i="4" s="1"/>
  <c r="I66" i="4"/>
  <c r="O66" i="4" s="1"/>
  <c r="O62" i="4"/>
  <c r="I62" i="4"/>
  <c r="I58" i="4"/>
  <c r="O58" i="4" s="1"/>
  <c r="I54" i="4"/>
  <c r="O54" i="4" s="1"/>
  <c r="I50" i="4"/>
  <c r="O50" i="4" s="1"/>
  <c r="I46" i="4"/>
  <c r="O46" i="4" s="1"/>
  <c r="I42" i="4"/>
  <c r="O42" i="4" s="1"/>
  <c r="O37" i="4"/>
  <c r="I37" i="4"/>
  <c r="I33" i="4"/>
  <c r="O33" i="4" s="1"/>
  <c r="I29" i="4"/>
  <c r="O29" i="4" s="1"/>
  <c r="I25" i="4"/>
  <c r="O25" i="4" s="1"/>
  <c r="I21" i="4"/>
  <c r="O21" i="4" s="1"/>
  <c r="I17" i="4"/>
  <c r="O17" i="4" s="1"/>
  <c r="I13" i="4"/>
  <c r="O13" i="4" s="1"/>
  <c r="R8" i="4" s="1"/>
  <c r="O8" i="4" s="1"/>
  <c r="I9" i="4"/>
  <c r="O9" i="4" s="1"/>
  <c r="I132" i="3"/>
  <c r="O132" i="3" s="1"/>
  <c r="I128" i="3"/>
  <c r="O128" i="3" s="1"/>
  <c r="I124" i="3"/>
  <c r="O124" i="3" s="1"/>
  <c r="I120" i="3"/>
  <c r="O120" i="3" s="1"/>
  <c r="I115" i="3"/>
  <c r="O115" i="3" s="1"/>
  <c r="I111" i="3"/>
  <c r="O111" i="3" s="1"/>
  <c r="I107" i="3"/>
  <c r="O107" i="3" s="1"/>
  <c r="I103" i="3"/>
  <c r="O103" i="3" s="1"/>
  <c r="I99" i="3"/>
  <c r="O99" i="3" s="1"/>
  <c r="I95" i="3"/>
  <c r="O95" i="3" s="1"/>
  <c r="I91" i="3"/>
  <c r="O91" i="3" s="1"/>
  <c r="O87" i="3"/>
  <c r="I87" i="3"/>
  <c r="I83" i="3"/>
  <c r="O83" i="3" s="1"/>
  <c r="I79" i="3"/>
  <c r="O79" i="3" s="1"/>
  <c r="R74" i="3" s="1"/>
  <c r="O74" i="3" s="1"/>
  <c r="I75" i="3"/>
  <c r="O75" i="3" s="1"/>
  <c r="I70" i="3"/>
  <c r="O70" i="3" s="1"/>
  <c r="I66" i="3"/>
  <c r="O66" i="3" s="1"/>
  <c r="O62" i="3"/>
  <c r="I62" i="3"/>
  <c r="I58" i="3"/>
  <c r="O58" i="3" s="1"/>
  <c r="O54" i="3"/>
  <c r="I54" i="3"/>
  <c r="I50" i="3"/>
  <c r="O50" i="3" s="1"/>
  <c r="O46" i="3"/>
  <c r="I46" i="3"/>
  <c r="I42" i="3"/>
  <c r="O42" i="3" s="1"/>
  <c r="O38" i="3"/>
  <c r="I38" i="3"/>
  <c r="I34" i="3"/>
  <c r="O34" i="3" s="1"/>
  <c r="O30" i="3"/>
  <c r="I30" i="3"/>
  <c r="I26" i="3"/>
  <c r="O26" i="3" s="1"/>
  <c r="O22" i="3"/>
  <c r="I22" i="3"/>
  <c r="Q21" i="3"/>
  <c r="I21" i="3" s="1"/>
  <c r="I17" i="3"/>
  <c r="O17" i="3" s="1"/>
  <c r="O13" i="3"/>
  <c r="I13" i="3"/>
  <c r="I9" i="3"/>
  <c r="Q8" i="3" s="1"/>
  <c r="I8" i="3" s="1"/>
  <c r="I478" i="2"/>
  <c r="O478" i="2" s="1"/>
  <c r="O474" i="2"/>
  <c r="I474" i="2"/>
  <c r="I470" i="2"/>
  <c r="Q469" i="2" s="1"/>
  <c r="I469" i="2" s="1"/>
  <c r="O465" i="2"/>
  <c r="I465" i="2"/>
  <c r="I461" i="2"/>
  <c r="O461" i="2" s="1"/>
  <c r="O457" i="2"/>
  <c r="I457" i="2"/>
  <c r="I453" i="2"/>
  <c r="O453" i="2" s="1"/>
  <c r="O449" i="2"/>
  <c r="I449" i="2"/>
  <c r="I445" i="2"/>
  <c r="O445" i="2" s="1"/>
  <c r="O441" i="2"/>
  <c r="I441" i="2"/>
  <c r="Q440" i="2"/>
  <c r="I440" i="2" s="1"/>
  <c r="I436" i="2"/>
  <c r="O436" i="2" s="1"/>
  <c r="O432" i="2"/>
  <c r="I432" i="2"/>
  <c r="I428" i="2"/>
  <c r="O428" i="2" s="1"/>
  <c r="O424" i="2"/>
  <c r="I424" i="2"/>
  <c r="I420" i="2"/>
  <c r="O420" i="2" s="1"/>
  <c r="O416" i="2"/>
  <c r="I416" i="2"/>
  <c r="I412" i="2"/>
  <c r="O412" i="2" s="1"/>
  <c r="O408" i="2"/>
  <c r="I408" i="2"/>
  <c r="I404" i="2"/>
  <c r="O404" i="2" s="1"/>
  <c r="O400" i="2"/>
  <c r="I400" i="2"/>
  <c r="Q399" i="2"/>
  <c r="I399" i="2" s="1"/>
  <c r="I395" i="2"/>
  <c r="O395" i="2" s="1"/>
  <c r="O391" i="2"/>
  <c r="I391" i="2"/>
  <c r="I387" i="2"/>
  <c r="O387" i="2" s="1"/>
  <c r="O383" i="2"/>
  <c r="I383" i="2"/>
  <c r="I379" i="2"/>
  <c r="O379" i="2" s="1"/>
  <c r="O375" i="2"/>
  <c r="I375" i="2"/>
  <c r="I371" i="2"/>
  <c r="O371" i="2" s="1"/>
  <c r="O367" i="2"/>
  <c r="I367" i="2"/>
  <c r="I363" i="2"/>
  <c r="O363" i="2" s="1"/>
  <c r="O359" i="2"/>
  <c r="I359" i="2"/>
  <c r="I355" i="2"/>
  <c r="O355" i="2" s="1"/>
  <c r="O351" i="2"/>
  <c r="I351" i="2"/>
  <c r="I347" i="2"/>
  <c r="O347" i="2" s="1"/>
  <c r="O343" i="2"/>
  <c r="I343" i="2"/>
  <c r="I339" i="2"/>
  <c r="O339" i="2" s="1"/>
  <c r="O335" i="2"/>
  <c r="I335" i="2"/>
  <c r="I331" i="2"/>
  <c r="O331" i="2" s="1"/>
  <c r="O327" i="2"/>
  <c r="I327" i="2"/>
  <c r="I323" i="2"/>
  <c r="O323" i="2" s="1"/>
  <c r="O319" i="2"/>
  <c r="I319" i="2"/>
  <c r="I315" i="2"/>
  <c r="O315" i="2" s="1"/>
  <c r="O311" i="2"/>
  <c r="I311" i="2"/>
  <c r="I307" i="2"/>
  <c r="O307" i="2" s="1"/>
  <c r="O303" i="2"/>
  <c r="I303" i="2"/>
  <c r="I299" i="2"/>
  <c r="O299" i="2" s="1"/>
  <c r="O295" i="2"/>
  <c r="I295" i="2"/>
  <c r="I291" i="2"/>
  <c r="O291" i="2" s="1"/>
  <c r="O287" i="2"/>
  <c r="I287" i="2"/>
  <c r="I283" i="2"/>
  <c r="O283" i="2" s="1"/>
  <c r="O279" i="2"/>
  <c r="I279" i="2"/>
  <c r="I275" i="2"/>
  <c r="O275" i="2" s="1"/>
  <c r="O271" i="2"/>
  <c r="I271" i="2"/>
  <c r="I267" i="2"/>
  <c r="O267" i="2" s="1"/>
  <c r="O263" i="2"/>
  <c r="I263" i="2"/>
  <c r="I259" i="2"/>
  <c r="O259" i="2" s="1"/>
  <c r="O255" i="2"/>
  <c r="I255" i="2"/>
  <c r="Q254" i="2"/>
  <c r="I254" i="2" s="1"/>
  <c r="I250" i="2"/>
  <c r="O250" i="2" s="1"/>
  <c r="O246" i="2"/>
  <c r="I246" i="2"/>
  <c r="I242" i="2"/>
  <c r="O242" i="2" s="1"/>
  <c r="O238" i="2"/>
  <c r="I238" i="2"/>
  <c r="I234" i="2"/>
  <c r="O234" i="2" s="1"/>
  <c r="O230" i="2"/>
  <c r="I230" i="2"/>
  <c r="I226" i="2"/>
  <c r="O226" i="2" s="1"/>
  <c r="O222" i="2"/>
  <c r="I222" i="2"/>
  <c r="I218" i="2"/>
  <c r="O218" i="2" s="1"/>
  <c r="O214" i="2"/>
  <c r="I214" i="2"/>
  <c r="I210" i="2"/>
  <c r="O210" i="2" s="1"/>
  <c r="O206" i="2"/>
  <c r="I206" i="2"/>
  <c r="I202" i="2"/>
  <c r="O202" i="2" s="1"/>
  <c r="O198" i="2"/>
  <c r="I198" i="2"/>
  <c r="I194" i="2"/>
  <c r="O194" i="2" s="1"/>
  <c r="O190" i="2"/>
  <c r="I190" i="2"/>
  <c r="I186" i="2"/>
  <c r="O186" i="2" s="1"/>
  <c r="O182" i="2"/>
  <c r="I182" i="2"/>
  <c r="I178" i="2"/>
  <c r="O178" i="2" s="1"/>
  <c r="O174" i="2"/>
  <c r="I174" i="2"/>
  <c r="I170" i="2"/>
  <c r="O170" i="2" s="1"/>
  <c r="O166" i="2"/>
  <c r="I166" i="2"/>
  <c r="I162" i="2"/>
  <c r="O162" i="2" s="1"/>
  <c r="O158" i="2"/>
  <c r="I158" i="2"/>
  <c r="I154" i="2"/>
  <c r="O154" i="2" s="1"/>
  <c r="O150" i="2"/>
  <c r="I150" i="2"/>
  <c r="I146" i="2"/>
  <c r="O146" i="2" s="1"/>
  <c r="O142" i="2"/>
  <c r="I142" i="2"/>
  <c r="I138" i="2"/>
  <c r="O138" i="2" s="1"/>
  <c r="O134" i="2"/>
  <c r="I134" i="2"/>
  <c r="I130" i="2"/>
  <c r="O130" i="2" s="1"/>
  <c r="O126" i="2"/>
  <c r="I126" i="2"/>
  <c r="I122" i="2"/>
  <c r="O122" i="2" s="1"/>
  <c r="O118" i="2"/>
  <c r="I118" i="2"/>
  <c r="I114" i="2"/>
  <c r="O114" i="2" s="1"/>
  <c r="O110" i="2"/>
  <c r="I110" i="2"/>
  <c r="I106" i="2"/>
  <c r="O106" i="2" s="1"/>
  <c r="O102" i="2"/>
  <c r="I102" i="2"/>
  <c r="I98" i="2"/>
  <c r="O98" i="2" s="1"/>
  <c r="O94" i="2"/>
  <c r="I94" i="2"/>
  <c r="I90" i="2"/>
  <c r="O90" i="2" s="1"/>
  <c r="O86" i="2"/>
  <c r="I86" i="2"/>
  <c r="I82" i="2"/>
  <c r="O82" i="2" s="1"/>
  <c r="O78" i="2"/>
  <c r="I78" i="2"/>
  <c r="I74" i="2"/>
  <c r="O74" i="2" s="1"/>
  <c r="O70" i="2"/>
  <c r="I70" i="2"/>
  <c r="I66" i="2"/>
  <c r="O66" i="2" s="1"/>
  <c r="O62" i="2"/>
  <c r="I62" i="2"/>
  <c r="I58" i="2"/>
  <c r="O58" i="2" s="1"/>
  <c r="O54" i="2"/>
  <c r="I54" i="2"/>
  <c r="I50" i="2"/>
  <c r="O50" i="2" s="1"/>
  <c r="O46" i="2"/>
  <c r="I46" i="2"/>
  <c r="I42" i="2"/>
  <c r="O42" i="2" s="1"/>
  <c r="O38" i="2"/>
  <c r="I38" i="2"/>
  <c r="I34" i="2"/>
  <c r="O34" i="2" s="1"/>
  <c r="O30" i="2"/>
  <c r="I30" i="2"/>
  <c r="Q29" i="2" s="1"/>
  <c r="I29" i="2" s="1"/>
  <c r="I25" i="2"/>
  <c r="O25" i="2" s="1"/>
  <c r="O21" i="2"/>
  <c r="I21" i="2"/>
  <c r="I17" i="2"/>
  <c r="O17" i="2" s="1"/>
  <c r="O13" i="2"/>
  <c r="I13" i="2"/>
  <c r="I9" i="2"/>
  <c r="O9" i="2" s="1"/>
  <c r="Q8" i="2"/>
  <c r="I8" i="2" s="1"/>
  <c r="R25" i="13" l="1"/>
  <c r="Q25" i="13"/>
  <c r="I3" i="2"/>
  <c r="C10" i="1" s="1"/>
  <c r="R8" i="2"/>
  <c r="O8" i="2" s="1"/>
  <c r="R29" i="2"/>
  <c r="O29" i="2" s="1"/>
  <c r="R399" i="2"/>
  <c r="O399" i="2" s="1"/>
  <c r="R440" i="2"/>
  <c r="O440" i="2" s="1"/>
  <c r="R21" i="3"/>
  <c r="O21" i="3" s="1"/>
  <c r="R41" i="4"/>
  <c r="O41" i="4" s="1"/>
  <c r="O2" i="4" s="1"/>
  <c r="D12" i="1" s="1"/>
  <c r="R254" i="2"/>
  <c r="O254" i="2" s="1"/>
  <c r="R119" i="3"/>
  <c r="O119" i="3" s="1"/>
  <c r="Q74" i="3"/>
  <c r="I74" i="3" s="1"/>
  <c r="I3" i="3" s="1"/>
  <c r="C11" i="1" s="1"/>
  <c r="E11" i="1" s="1"/>
  <c r="Q119" i="3"/>
  <c r="I119" i="3" s="1"/>
  <c r="I25" i="13"/>
  <c r="O26" i="13"/>
  <c r="O25" i="13" s="1"/>
  <c r="O470" i="2"/>
  <c r="R469" i="2" s="1"/>
  <c r="O469" i="2" s="1"/>
  <c r="O9" i="3"/>
  <c r="R8" i="3" s="1"/>
  <c r="O8" i="3" s="1"/>
  <c r="O2" i="3" s="1"/>
  <c r="D11" i="1" s="1"/>
  <c r="Q41" i="4"/>
  <c r="I41" i="4" s="1"/>
  <c r="Q98" i="4"/>
  <c r="I98" i="4" s="1"/>
  <c r="Q116" i="4"/>
  <c r="I116" i="4" s="1"/>
  <c r="R197" i="4"/>
  <c r="O197" i="4" s="1"/>
  <c r="Q25" i="6"/>
  <c r="I25" i="6" s="1"/>
  <c r="O42" i="6"/>
  <c r="R25" i="6" s="1"/>
  <c r="O25" i="6" s="1"/>
  <c r="O35" i="10"/>
  <c r="Q30" i="10"/>
  <c r="I30" i="10" s="1"/>
  <c r="Q8" i="4"/>
  <c r="I8" i="4" s="1"/>
  <c r="I3" i="4" s="1"/>
  <c r="C12" i="1" s="1"/>
  <c r="O130" i="4"/>
  <c r="R129" i="4" s="1"/>
  <c r="O129" i="4" s="1"/>
  <c r="I3" i="5"/>
  <c r="C13" i="1" s="1"/>
  <c r="R117" i="5"/>
  <c r="O117" i="5" s="1"/>
  <c r="O2" i="5" s="1"/>
  <c r="D13" i="1" s="1"/>
  <c r="O95" i="6"/>
  <c r="R94" i="6" s="1"/>
  <c r="O94" i="6" s="1"/>
  <c r="O2" i="6" s="1"/>
  <c r="D14" i="1" s="1"/>
  <c r="Q94" i="6"/>
  <c r="I94" i="6" s="1"/>
  <c r="O80" i="7"/>
  <c r="R75" i="7" s="1"/>
  <c r="O75" i="7" s="1"/>
  <c r="Q75" i="7"/>
  <c r="I75" i="7" s="1"/>
  <c r="Q113" i="6"/>
  <c r="I113" i="6" s="1"/>
  <c r="Q154" i="6"/>
  <c r="I154" i="6" s="1"/>
  <c r="R159" i="6"/>
  <c r="O159" i="6" s="1"/>
  <c r="Q172" i="6"/>
  <c r="I172" i="6" s="1"/>
  <c r="Q213" i="6"/>
  <c r="I213" i="6" s="1"/>
  <c r="R25" i="7"/>
  <c r="O25" i="7" s="1"/>
  <c r="Q70" i="7"/>
  <c r="I70" i="7" s="1"/>
  <c r="I3" i="7" s="1"/>
  <c r="C15" i="1" s="1"/>
  <c r="O71" i="7"/>
  <c r="R70" i="7" s="1"/>
  <c r="O70" i="7" s="1"/>
  <c r="Q100" i="7"/>
  <c r="I100" i="7" s="1"/>
  <c r="R13" i="9"/>
  <c r="O13" i="9" s="1"/>
  <c r="O2" i="9" s="1"/>
  <c r="D17" i="1" s="1"/>
  <c r="Q99" i="6"/>
  <c r="I99" i="6" s="1"/>
  <c r="Q108" i="6"/>
  <c r="I108" i="6" s="1"/>
  <c r="R113" i="6"/>
  <c r="O113" i="6" s="1"/>
  <c r="R172" i="6"/>
  <c r="O172" i="6" s="1"/>
  <c r="R213" i="6"/>
  <c r="O213" i="6" s="1"/>
  <c r="R100" i="7"/>
  <c r="O100" i="7" s="1"/>
  <c r="Q113" i="7"/>
  <c r="I113" i="7" s="1"/>
  <c r="O114" i="7"/>
  <c r="R113" i="7" s="1"/>
  <c r="O113" i="7" s="1"/>
  <c r="Q8" i="8"/>
  <c r="I8" i="8" s="1"/>
  <c r="I3" i="8" s="1"/>
  <c r="C16" i="1" s="1"/>
  <c r="O9" i="8"/>
  <c r="R8" i="8" s="1"/>
  <c r="O8" i="8" s="1"/>
  <c r="Q66" i="8"/>
  <c r="I66" i="8" s="1"/>
  <c r="O67" i="8"/>
  <c r="R66" i="8" s="1"/>
  <c r="O66" i="8" s="1"/>
  <c r="O117" i="8"/>
  <c r="R104" i="8" s="1"/>
  <c r="O104" i="8" s="1"/>
  <c r="Q104" i="8"/>
  <c r="I104" i="8" s="1"/>
  <c r="R125" i="8"/>
  <c r="O125" i="8" s="1"/>
  <c r="O84" i="9"/>
  <c r="Q71" i="9"/>
  <c r="I71" i="9" s="1"/>
  <c r="O9" i="10"/>
  <c r="R8" i="10" s="1"/>
  <c r="O8" i="10" s="1"/>
  <c r="Q8" i="10"/>
  <c r="I8" i="10" s="1"/>
  <c r="O44" i="10"/>
  <c r="Q39" i="10"/>
  <c r="I39" i="10" s="1"/>
  <c r="R99" i="6"/>
  <c r="O99" i="6" s="1"/>
  <c r="Q25" i="8"/>
  <c r="I25" i="8" s="1"/>
  <c r="O26" i="8"/>
  <c r="R25" i="8" s="1"/>
  <c r="O25" i="8" s="1"/>
  <c r="R71" i="9"/>
  <c r="O71" i="9" s="1"/>
  <c r="Q88" i="9"/>
  <c r="I88" i="9" s="1"/>
  <c r="O89" i="9"/>
  <c r="R88" i="9" s="1"/>
  <c r="O88" i="9" s="1"/>
  <c r="Q13" i="10"/>
  <c r="I13" i="10" s="1"/>
  <c r="O14" i="10"/>
  <c r="R13" i="10" s="1"/>
  <c r="O13" i="10" s="1"/>
  <c r="O78" i="10"/>
  <c r="Q73" i="10"/>
  <c r="I73" i="10" s="1"/>
  <c r="Q66" i="9"/>
  <c r="I66" i="9" s="1"/>
  <c r="Q60" i="10"/>
  <c r="I60" i="10" s="1"/>
  <c r="R90" i="10"/>
  <c r="O90" i="10" s="1"/>
  <c r="R99" i="10"/>
  <c r="O99" i="10" s="1"/>
  <c r="Q8" i="11"/>
  <c r="I8" i="11" s="1"/>
  <c r="R49" i="11"/>
  <c r="O49" i="11" s="1"/>
  <c r="Q174" i="11"/>
  <c r="I174" i="11" s="1"/>
  <c r="O175" i="11"/>
  <c r="R174" i="11" s="1"/>
  <c r="O174" i="11" s="1"/>
  <c r="R44" i="9"/>
  <c r="O44" i="9" s="1"/>
  <c r="R60" i="10"/>
  <c r="O60" i="10" s="1"/>
  <c r="R8" i="11"/>
  <c r="O8" i="11" s="1"/>
  <c r="O2" i="11" s="1"/>
  <c r="D19" i="1" s="1"/>
  <c r="Q57" i="9"/>
  <c r="I57" i="9" s="1"/>
  <c r="I3" i="9" s="1"/>
  <c r="C17" i="1" s="1"/>
  <c r="E17" i="1" s="1"/>
  <c r="R30" i="10"/>
  <c r="O30" i="10" s="1"/>
  <c r="R39" i="10"/>
  <c r="O39" i="10" s="1"/>
  <c r="R73" i="10"/>
  <c r="O73" i="10" s="1"/>
  <c r="Q8" i="12"/>
  <c r="I8" i="12" s="1"/>
  <c r="I3" i="12" s="1"/>
  <c r="C20" i="1" s="1"/>
  <c r="E20" i="1" s="1"/>
  <c r="O9" i="12"/>
  <c r="R8" i="12" s="1"/>
  <c r="O8" i="12" s="1"/>
  <c r="O2" i="12" s="1"/>
  <c r="D20" i="1" s="1"/>
  <c r="Q8" i="13"/>
  <c r="I8" i="13" s="1"/>
  <c r="O9" i="13"/>
  <c r="R8" i="13" s="1"/>
  <c r="O8" i="13" s="1"/>
  <c r="O2" i="13" l="1"/>
  <c r="D21" i="1" s="1"/>
  <c r="O2" i="7"/>
  <c r="D15" i="1" s="1"/>
  <c r="E15" i="1" s="1"/>
  <c r="I3" i="6"/>
  <c r="C14" i="1" s="1"/>
  <c r="E14" i="1" s="1"/>
  <c r="I3" i="13"/>
  <c r="C21" i="1" s="1"/>
  <c r="I3" i="11"/>
  <c r="C19" i="1" s="1"/>
  <c r="E19" i="1" s="1"/>
  <c r="I3" i="10"/>
  <c r="C18" i="1" s="1"/>
  <c r="E13" i="1"/>
  <c r="O2" i="2"/>
  <c r="D10" i="1" s="1"/>
  <c r="E12" i="1"/>
  <c r="E10" i="1"/>
  <c r="O2" i="10"/>
  <c r="D18" i="1" s="1"/>
  <c r="O2" i="8"/>
  <c r="D16" i="1" s="1"/>
  <c r="E16" i="1" s="1"/>
  <c r="E21" i="1" l="1"/>
  <c r="C6" i="1"/>
  <c r="E18" i="1"/>
  <c r="C7" i="1" l="1"/>
</calcChain>
</file>

<file path=xl/sharedStrings.xml><?xml version="1.0" encoding="utf-8"?>
<sst xmlns="http://schemas.openxmlformats.org/spreadsheetml/2006/main" count="6415" uniqueCount="1307">
  <si>
    <t>Firma: DMC Havlíčkův Brod s.r.o.</t>
  </si>
  <si>
    <t>Rekapitulace ceny</t>
  </si>
  <si>
    <t>Stavba: 20071 Břeclav - Rekonstrukce a doplnění závor na přejezdu P7131 v km 2,570 trati Boří les(mimo) – Lednice (včetně)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</si>
  <si>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</si>
  <si>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</si>
  <si>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</si>
  <si>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</si>
  <si>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</si>
  <si>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</si>
  <si>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</si>
  <si>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</si>
  <si>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</si>
  <si>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</si>
  <si>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</si>
  <si>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</si>
  <si>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20071 Břeclav</t>
  </si>
  <si>
    <t>Rekonstrukce a doplnění závor na přejezdu P7131 v km 2,570 trati Boří les(mimo) – Lednice (včetně)</t>
  </si>
  <si>
    <t>O</t>
  </si>
  <si>
    <t>Rozpočet:</t>
  </si>
  <si>
    <t>0,00</t>
  </si>
  <si>
    <t>15,00</t>
  </si>
  <si>
    <t>21,00</t>
  </si>
  <si>
    <t>3</t>
  </si>
  <si>
    <t>2</t>
  </si>
  <si>
    <t>PS 01</t>
  </si>
  <si>
    <t>Přejezdové zabezpečovací zařízení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</si>
  <si>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</si>
  <si>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</si>
  <si>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</si>
  <si>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</si>
  <si>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</si>
  <si>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</si>
  <si>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</si>
  <si>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</si>
  <si>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</si>
  <si>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</si>
  <si>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</si>
  <si>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</si>
  <si>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</si>
  <si>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</si>
  <si>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</si>
  <si>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</si>
  <si>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</si>
  <si>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</si>
  <si>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Zemní práce</t>
  </si>
  <si>
    <t>P</t>
  </si>
  <si>
    <t>13183</t>
  </si>
  <si>
    <t/>
  </si>
  <si>
    <t>HLOUBENÍ JAM ZAPAŽ I NEPAŽ TŘ II</t>
  </si>
  <si>
    <t>M3</t>
  </si>
  <si>
    <t>PP</t>
  </si>
  <si>
    <t>VV</t>
  </si>
  <si>
    <t>TS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</si>
  <si>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</si>
  <si>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13283</t>
  </si>
  <si>
    <t>HLOUBENÍ RÝH ŠÍŘ DO 2M PAŽ I NEPAŽ TŘ. II</t>
  </si>
  <si>
    <t>141733</t>
  </si>
  <si>
    <t>PROTLAČOVÁNÍ POTRUBÍ Z PLAST HMOT DN DO 150MM</t>
  </si>
  <si>
    <t>M</t>
  </si>
  <si>
    <t>položka zahrnuje dodávku protlačovaného potrubí a veškeré pomocné práce (startovací zařízení, startovací a cílová jáma, opěrné a vodící bloky a pod.)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</si>
  <si>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</si>
  <si>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</si>
  <si>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</si>
  <si>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18120</t>
  </si>
  <si>
    <t>ÚPRAVA PLÁNĚ SE ZHUTNĚNÍM V HORNINĚ TŘ. II</t>
  </si>
  <si>
    <t>M2</t>
  </si>
  <si>
    <t>položka zahrnuje úpravu pláně včetně vyrovnání výškových rozdílů. Míru zhutnění určuje projekt.</t>
  </si>
  <si>
    <t>Kabelizace</t>
  </si>
  <si>
    <t>701005</t>
  </si>
  <si>
    <t>VYHLEDÁVACÍ MARKER ZEMNÍ S MOŽNOSTÍ ZÁPISU</t>
  </si>
  <si>
    <t>KUS</t>
  </si>
  <si>
    <t>1. Položka obsahuje: 
 – úprava dna výkopu 
 – položení betonového žlabu / chráničky včetně zakrytí 
 – pomocné mechanismy 
2. Položka neobsahuje: 
 X 
3. Způsob měření: 
Udává se počet kusů kompletní konstrukce nebo práce.</t>
  </si>
  <si>
    <t>7</t>
  </si>
  <si>
    <t>702111</t>
  </si>
  <si>
    <t>KABELOVÝ ŽLAB ZEMNÍ VČETNĚ KRYTU SVĚTLÉ ŠÍŘKY DO 120 MM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</si>
  <si>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Měří se metr délkový.</t>
  </si>
  <si>
    <t>8</t>
  </si>
  <si>
    <t>702212</t>
  </si>
  <si>
    <t>KABELOVÁ CHRÁNIČKA ZEMNÍ DN PŘES 100 DO 200 MM</t>
  </si>
  <si>
    <t>1. Položka obsahuje: 
 – proražení otvoru zdivem o průřezu od 0,01 do 0,025m2 
 – úpravu a začištění omítky po montáži vedení 
 – pomocné mechanismy 
2. Položka neobsahuje: 
 – protipožární ucpávku 
3. Způsob měření: 
Udává se počet kusů kompletní konstrukce nebo práce.</t>
  </si>
  <si>
    <t>702312</t>
  </si>
  <si>
    <t>ZAKRYTÍ KABELŮ VÝSTRAŽNOU FÓLIÍ ŠÍŘKY PŘES 20 DO 40 CM</t>
  </si>
  <si>
    <t>1. Položka obsahuje: 
 – kompletní montáž, návrh, rozměření, upevnění, začištění, sváření, vrtání, řezání, spojování a pod.  
 – veškerý spojovací a montážní materiál vč. upevňovacího materiálu 
 – sestavení a upevnění konstrukce na stanovišti 
 – pomocné mechanismy 
2. Položka neobsahuje: 
 X 
3. Způsob měření: 
Udává se počet sad, které se skládají z předepsaných dílů, jež tvoří požadovaný celek, za každý započatý měsíc pronájmu.</t>
  </si>
  <si>
    <t>702423</t>
  </si>
  <si>
    <t>KABELOVÝ PROSTUP DO OBJEKTU PŘES ZÁKLAD BETONOVÝ SVĚTLÉ ŠÍŘKY PŘES 200 MM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</si>
  <si>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</si>
  <si>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11</t>
  </si>
  <si>
    <t>703754</t>
  </si>
  <si>
    <t>PROTIPOŽÁRNÍ UCPÁVKA PROSTUPU KABELOVÉHO PR. DO 110MM, DO EI 90 MIN.</t>
  </si>
  <si>
    <t>Položka obsahuje: Dodávku a montáž protipožární ucpávky vč. příslušenství a pomocného materiálu, vyhotovéní a dodání atestu. Dále obsahuje cenu za pom. mechanismy včetně všech ostatních vedlejších nákladů.</t>
  </si>
  <si>
    <t>12</t>
  </si>
  <si>
    <t>709110</t>
  </si>
  <si>
    <t>PROVIZORNÍ ZAJIŠTĚNÍ KABELU VE VÝKOPU</t>
  </si>
  <si>
    <t>1. Položka obsahuje: 
 – kompletní montáž, rozměření, upevnění, řezání, spojování a pod.  
 – veškerý spojovací a montážní materiál vč. upevňovacího materiálu ( držáky apod.) 
 – pomocné mechanismy 
2. Položka neobsahuje: 
 X 
3. Způsob měření: 
Udává se počet kusů kompletní konstrukce nebo práce.</t>
  </si>
  <si>
    <t>13</t>
  </si>
  <si>
    <t>709210</t>
  </si>
  <si>
    <t>KŘIŽOVATKA KABELOVÝCH VEDENÍ SE STÁVAJÍCÍ INŽENÝRSKOU SÍTÍ (KABELEM, POTRUBÍM APOD.)</t>
  </si>
  <si>
    <t>14</t>
  </si>
  <si>
    <t>709513</t>
  </si>
  <si>
    <t>PODPŮRNÉ A POMOCNÉ KONSTRUKCE OCELOVÉ Z PROFILŮ SVAŘOVANÝCH A ŠROUBOVANÝCH S POVRCHOVOU ÚPRAVOU ŽÁROVÝM ZINKOVÁNÍM</t>
  </si>
  <si>
    <t>KG</t>
  </si>
  <si>
    <t>15</t>
  </si>
  <si>
    <t>741911</t>
  </si>
  <si>
    <t>UZEMŇOVACÍ VODIČ V ZEMI FEZN DO 120 MM2</t>
  </si>
  <si>
    <t>1. Položka obsahuje: 
 – přípravu podkladu pro osazení 
 – měření, dělení, spojování, tvarování 
 – ochranný nátěr spojů a při průchodu vodiče nad terén apod. dle příslušných norem 
2. Položka neobsahuje: 
 – zemní práce 
 – ochranu vodiče - chráničky apod. 
3. Způsob měření: 
Měří se metr délkový.</t>
  </si>
  <si>
    <t>16</t>
  </si>
  <si>
    <t>742G11</t>
  </si>
  <si>
    <t>KABEL NN DVOU- A TŘÍŽÍLOVÝ CU S PLASTOVOU IZOLACÍ DO 2,5 MM2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</si>
  <si>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</si>
  <si>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17</t>
  </si>
  <si>
    <t>742H12</t>
  </si>
  <si>
    <t>KABEL NN ČTYŘ- A PĚTIŽÍLOVÝ CU S PLASTOVOU IZOLACÍ OD 4 DO 16 MM2</t>
  </si>
  <si>
    <t>18</t>
  </si>
  <si>
    <t>742L11</t>
  </si>
  <si>
    <t>UKONČENÍ DVOU AŽ PĚTIŽÍLOVÉHO KABELU V ROZVADĚČI NEBO NA PŘÍSTROJI DO 2,5 MM2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</si>
  <si>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</si>
  <si>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19</t>
  </si>
  <si>
    <t>742L12</t>
  </si>
  <si>
    <t>UKONČENÍ DVOU AŽ PĚTIŽÍLOVÉHO KABELU V ROZVADĚČI NEBO NA PŘÍSTROJI OD 4 DO 16 MM2</t>
  </si>
  <si>
    <t>20</t>
  </si>
  <si>
    <t>742P15</t>
  </si>
  <si>
    <t>OZNAČOVACÍ ŠTÍTEK NA KABEL</t>
  </si>
  <si>
    <t>1. Položka obsahuje: 
 – veškeré příslušentsví 
2. Položka neobsahuje: 
 X 
3. Způsob měření: 
Udává se počet kusů kompletní konstrukce nebo práce.</t>
  </si>
  <si>
    <t>21</t>
  </si>
  <si>
    <t>75A131</t>
  </si>
  <si>
    <t>KABEL METALICKÝ DVOUPLÁŠŤOVÝ DO 12 PÁRŮ - DODÁVKA</t>
  </si>
  <si>
    <t>KMPÁR</t>
  </si>
  <si>
    <t>1. Položka obsahuje: 
 – dodání kabelů podle typu od výrobců včetně mimostaveništní dopravy 
2. Položka neobsahuje: 
 X 
3. Způsob měření: 
Měří se n-násobky páru vodičů na kilometr.</t>
  </si>
  <si>
    <t>22</t>
  </si>
  <si>
    <t>75A141</t>
  </si>
  <si>
    <t>KABEL METALICKÝ DVOUPLÁŠŤOVÝ PŘES 12 PÁRŮ - DODÁVKA</t>
  </si>
  <si>
    <t>23</t>
  </si>
  <si>
    <t>75A151</t>
  </si>
  <si>
    <t>KABEL METALICKÝ SE STÍNĚNÍM DO 12 PÁRŮ - DODÁVKA</t>
  </si>
  <si>
    <t>24</t>
  </si>
  <si>
    <t>75A217</t>
  </si>
  <si>
    <t>ZATAŽENÍ A SPOJKOVÁNÍ KABELŮ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</si>
  <si>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
 – dodávka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</si>
  <si>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25</t>
  </si>
  <si>
    <t>75A227</t>
  </si>
  <si>
    <t>ZATAŽENÍ A SPOJKOVÁNÍ KABELŮ PŘES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</si>
  <si>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</si>
  <si>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26</t>
  </si>
  <si>
    <t>75A237</t>
  </si>
  <si>
    <t>ZATAŽENÍ A SPOJKOVÁNÍ KABELŮ SE STÍNĚNÍM DO 12 PÁRŮ - MONTÁŽ</t>
  </si>
  <si>
    <t>1. Položka obsahuje: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 – kontrolní a závěrečné měření na kabelu pro rozvod signalizace, zapojení po měření 
 – montáž štítku průběhu v počtu 2 ks na 1 km kabelu včetně montáže, montáž označovacího štítku kabelové spojky a kabelové formy, dodávka a montáž kabelových objímek 
 – veškeré potřebné mechanizmy, jejich obsluhu a pořízení všech potřebných materiálů, přesun hmot 
2. Položka neobsahuje: 
 X 
3. Způsob měření: 
Měří se n-násobky páru vodičů na kilometr.</t>
  </si>
  <si>
    <t>27</t>
  </si>
  <si>
    <t>75A311</t>
  </si>
  <si>
    <t>KABELOVÁ FORMA (UKONČENÍ KABELŮ) PRO KABELY ZABEZPEČOVACÍ DO 12 PÁRŮ</t>
  </si>
  <si>
    <t>1. Položka obsahuje: 
 – odstranění pláště kabelu, odstranění izolace z konců žil na svorkovnici, zhotovení vodní zábrany, zformování a konečná úprava kabelu 
 – kontrolní a závěrečné měření na kabelu pro rozvod signalizace, zapojení po měření, montáž příchytky a štítku 
2. Položka neobsahuje: 
 X 
3. Způsob měření: 
Udává se počet kusů kompletní konstrukce nebo práce.</t>
  </si>
  <si>
    <t>28</t>
  </si>
  <si>
    <t>75A312</t>
  </si>
  <si>
    <t>KABELOVÁ FORMA (UKONČENÍ KABELŮ) PRO KABELY ZABEZPEČOVACÍ PŘES 12 PÁRŮ</t>
  </si>
  <si>
    <t>29</t>
  </si>
  <si>
    <t>75A332</t>
  </si>
  <si>
    <t>SPOJKA ROVNÁ PRO PLASTOVÉ KABELY SE STÍNĚNÍM S JÁDRY O PRŮMĚRU 1 MM2 PŘES 12 PÁRŮ</t>
  </si>
  <si>
    <t>1. Položka obsahuje: 
 – dodávku spojky 
 – úplná montáž plastové spojky, příprava spojovacího přípravku, spojení žil kabelu, kontrola správnosti spojení žil, vysušení, zajištění přívodu el. energie, zatavení konců kabelu a svaření středu spojky 
 – veškeré potřebné mechanizmy, jejich obsluhu a pořízení všech potřebných materiálů i vlastní spojky, přesun hmot 
2. Položka neobsahuje: 
 X 
3. Způsob měření: 
Udává se počet kusů kompletní konstrukce nebo práce.</t>
  </si>
  <si>
    <t>30</t>
  </si>
  <si>
    <t>75A410</t>
  </si>
  <si>
    <t>OZNAČENÍ KABELŮ ZNAČKOVACÍ KABELOVOU OBJÍMKOU</t>
  </si>
  <si>
    <t>1. Položka obsahuje: 
 – zhotovení kabelového štítku, vyražení znaku kabelu, ovinutí štítku páskou PVC, připevnění objímky na kabel 
 – výrobu štítků, použití mechanizmu, dopravu k místnímu použití, mzdy 
2. Položka neobsahuje: 
 X 
3. Způsob měření: 
Udává se počet kusů kompletní konstrukce nebo práce.</t>
  </si>
  <si>
    <t>43</t>
  </si>
  <si>
    <t>75B742</t>
  </si>
  <si>
    <t>OCHRANNÁ OPATŘENÍ  PROTI ATMOSFÉRICKÝM VLIVŮM - JEDNOKOLEJNÁ TRAŤ BEZ TRAKCÍ</t>
  </si>
  <si>
    <t>KM</t>
  </si>
  <si>
    <t>1. Položka obsahuje: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
 – montáž dodaného zařízení se všemi pomocnými a doplňujícími pracemi a součástmi, případné použití mechanizmů 
2. Položka neobsahuje: 
 X 
3. Způsob měření: 
Udává se délka v km chráněné trati.</t>
  </si>
  <si>
    <t>75</t>
  </si>
  <si>
    <t>75I221</t>
  </si>
  <si>
    <t>KABEL ZEMNÍ DVOUPLÁŠŤOVÝ BEZ PANCÍŘE PRŮMĚRU ŽÍLY 0,8 MM DO 5XN</t>
  </si>
  <si>
    <t>KMČTYŘKA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</si>
  <si>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 a montáž specifikované kabelizace se měří v délce udané v kmčtyřkách.</t>
  </si>
  <si>
    <t>76</t>
  </si>
  <si>
    <t>75I22X</t>
  </si>
  <si>
    <t>KABEL ZEMNÍ DVOUPLÁŠŤOVÝ BEZ PANCÍŘE PRŮMĚRU ŽÍLY 0,8 MM - MONTÁŽ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</si>
  <si>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</si>
  <si>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77</t>
  </si>
  <si>
    <t>75I322</t>
  </si>
  <si>
    <t>KABEL ZEMNÍ DVOUPLÁŠŤOVÝ S PANCÍŘEM PRŮMĚRU ŽÍLY 0,8 MM DO 25XN</t>
  </si>
  <si>
    <t>78</t>
  </si>
  <si>
    <t>75I32X</t>
  </si>
  <si>
    <t>KABEL ZEMNÍ DVOUPLÁŠŤOVÝ S PANCÍŘEM PRŮMĚRU ŽÍLY 0,8 MM - MONTÁŽ</t>
  </si>
  <si>
    <t>79</t>
  </si>
  <si>
    <t>75I911</t>
  </si>
  <si>
    <t>OPTOTRUBKA HDPE PRŮMĚRU DO 40 MM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</si>
  <si>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</si>
  <si>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80</t>
  </si>
  <si>
    <t>75I91X</t>
  </si>
  <si>
    <t>OPTOTRUBKA HDPE - MONTÁŽ</t>
  </si>
  <si>
    <t>81</t>
  </si>
  <si>
    <t>75I961</t>
  </si>
  <si>
    <t>OPTOTRUBKA - HERMETIZACE ÚSEKU DO 2000 M</t>
  </si>
  <si>
    <t>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</si>
  <si>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úseků.</t>
  </si>
  <si>
    <t>82</t>
  </si>
  <si>
    <t>75I962</t>
  </si>
  <si>
    <t>OPTOTRUBKA - KALIBRACE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</si>
  <si>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</si>
  <si>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83</t>
  </si>
  <si>
    <t>75IA11</t>
  </si>
  <si>
    <t>OPTOTRUBKOVÁ SPOJKA  PRŮMĚRU DO 40 MM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</si>
  <si>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</si>
  <si>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84</t>
  </si>
  <si>
    <t>75IA1X</t>
  </si>
  <si>
    <t>OPTOTRUBKOVÁ SPOJKA  - MONTÁŽ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</si>
  <si>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</si>
  <si>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85</t>
  </si>
  <si>
    <t>75IA51</t>
  </si>
  <si>
    <t>OPTOTRUBKOVÁ KONCOVKA PRŮMĚRU DO 40 MM</t>
  </si>
  <si>
    <t>86</t>
  </si>
  <si>
    <t>75IA5X</t>
  </si>
  <si>
    <t>OPTOTRUBKOVÁ KONCOVKA - MONTÁŽ</t>
  </si>
  <si>
    <t>87</t>
  </si>
  <si>
    <t>75ID11</t>
  </si>
  <si>
    <t>PLASTOVÁ ZEMNÍ KOMORA PRO ULOŽENÍ REZERVY</t>
  </si>
  <si>
    <t>88</t>
  </si>
  <si>
    <t>75ID1X</t>
  </si>
  <si>
    <t>PLASTOVÁ ZEMNÍ KOMORA PRO ULOŽENÍ REZERVY - MONTÁŽ</t>
  </si>
  <si>
    <t>89</t>
  </si>
  <si>
    <t>75IE21</t>
  </si>
  <si>
    <t>SKŘÍŇ ROZVODNÁ DO 100 PÁRŮ</t>
  </si>
  <si>
    <t>90</t>
  </si>
  <si>
    <t>75IE2X</t>
  </si>
  <si>
    <t>SKŘÍŇ ROZVODNÁ DO 100 PÁRŮ - MONTÁŽ</t>
  </si>
  <si>
    <t>91</t>
  </si>
  <si>
    <t>75IF21</t>
  </si>
  <si>
    <t>ROZPOJOVACÍ SVORKOVNICE 2/10, 2/8</t>
  </si>
  <si>
    <t>92</t>
  </si>
  <si>
    <t>75IF2X</t>
  </si>
  <si>
    <t>ROZPOJOVACÍ SVORKOVNICE 2/10, 2/8 - MONTÁŽ</t>
  </si>
  <si>
    <t>93</t>
  </si>
  <si>
    <t>75IF31</t>
  </si>
  <si>
    <t>ZEMNÍCÍ SVORKOVNICE</t>
  </si>
  <si>
    <t>94</t>
  </si>
  <si>
    <t>75IF3X</t>
  </si>
  <si>
    <t>ZEMNÍCÍ SVORKOVNICE - MONTÁŽ</t>
  </si>
  <si>
    <t>95</t>
  </si>
  <si>
    <t>75IF51</t>
  </si>
  <si>
    <t>MONTÁŽNÍ RÁM 15+1</t>
  </si>
  <si>
    <t>96</t>
  </si>
  <si>
    <t>75IF5X</t>
  </si>
  <si>
    <t>MONTÁŽNÍ RÁM 15+1 - MONTÁŽ</t>
  </si>
  <si>
    <t>97</t>
  </si>
  <si>
    <t>75IFA1</t>
  </si>
  <si>
    <t>NOSNÍK BLESKOJISTEK</t>
  </si>
  <si>
    <t>98</t>
  </si>
  <si>
    <t>75IFAX</t>
  </si>
  <si>
    <t>NOSNÍK BLESKOJISTEK - MONTÁŽ</t>
  </si>
  <si>
    <t>99</t>
  </si>
  <si>
    <t>75IFB1</t>
  </si>
  <si>
    <t>BLESKOJISTKA</t>
  </si>
  <si>
    <t>100</t>
  </si>
  <si>
    <t>75IFBX</t>
  </si>
  <si>
    <t>BLESKOJISTKA - MONTÁŽ</t>
  </si>
  <si>
    <t>101</t>
  </si>
  <si>
    <t>75IH11</t>
  </si>
  <si>
    <t>UKONČENÍ KABELU CELOPLASTOVÉHO BEZ PANCÍŘE DO 40 ŽIL</t>
  </si>
  <si>
    <t>1. Položka obsahuje: 
 – kompletní ukončení specifikované kabelizace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</si>
  <si>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102</t>
  </si>
  <si>
    <t>75IH22</t>
  </si>
  <si>
    <t>UKONČENÍ KABELU CELOPLASTOVÝHO S PANCÍŘEM DO 100 ŽIL</t>
  </si>
  <si>
    <t>106</t>
  </si>
  <si>
    <t>75K421</t>
  </si>
  <si>
    <t>MĚNIČ NAPĚTÍ 48 V DC/12, 24, 60 V DC DO 100 VA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</si>
  <si>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</si>
  <si>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107</t>
  </si>
  <si>
    <t>75K42X</t>
  </si>
  <si>
    <t>MĚNIČ NAPĚTÍ 48 V DC/12, 24, 60 V DC - MONTÁŽ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</si>
  <si>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</si>
  <si>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Vnitřní technologie</t>
  </si>
  <si>
    <t>31</t>
  </si>
  <si>
    <t>75B111</t>
  </si>
  <si>
    <t>VNITŘNÍ KABELOVÉ ROZVODY DO 20 KABELŮ - DODÁVKA</t>
  </si>
  <si>
    <t>1. Položka obsahuje: 
 – dodávka kabelů vč. eventuálních konektorů a potřebného pomocného materiálu a jeho dopravy na místo určení 
 – kabely včetně pomocného materiálu 
 – dopravu do místa určení 
2. Položka neobsahuje: 
 X 
3. Způsob měření: 
Měří se v metrech délkových kabelových žlabů nebo jiné kabelové konstrukce.</t>
  </si>
  <si>
    <t>32</t>
  </si>
  <si>
    <t>75B117</t>
  </si>
  <si>
    <t>VNITŘNÍ KABELOVÉ ROZVODY DO 20 KABELŮ - MONTÁŽ</t>
  </si>
  <si>
    <t>1. Položka obsahuje: 
 – položení kabelu do rozvodného žlabu, vyformování, vyvázání vč. zapojení na stojany nebo skříně 
 – montáž vnitřních kabelových rozvodů obsahuje všechny pomocné a doplňující práce a součásti, případné použití mechanizmů 
2. Položka neobsahuje: 
 X 
3. Způsob měření: 
Měří se v metrech délkových kabelových žlabů nebo jiné kabelové konstrukce.</t>
  </si>
  <si>
    <t>33</t>
  </si>
  <si>
    <t>75B118</t>
  </si>
  <si>
    <t>VNITŘNÍ KABELOVÉ ROZVODY DO 20 KABELŮ - DEMONTÁŽ</t>
  </si>
  <si>
    <t>1. Položka obsahuje: 
 – demontáž kabelů v rozvodném žlabu, odpojení ve stojanech nebo ve skříních 
 – demontáž kabelů ze žlabů, se všemi pomocnými a doplňujícími pracemi a součástmi, případné použití mechanizmů 
 – naložení vybouraného materiálu na dopravní prostředek 
 – odvoz vybouraného materiálu do skladu nebo na likvidaci 
2. Položka neobsahuje: 
 – poplatek za likvidaci odpadů (nacení se dle SSD 0) 
3. Způsob měření: 
Měří se v metrech délkových kabelových žlabů nebo jiné kabelové konstrukce.</t>
  </si>
  <si>
    <t>34</t>
  </si>
  <si>
    <t>75B219</t>
  </si>
  <si>
    <t>JEDNOTNÉ OVLÁDACÍ PRACOVIŠTĚ (JOP), TECHNOLOGIE, NEZÁLOHOVANÉ - ÚPRAVA</t>
  </si>
  <si>
    <t>1. Položka obsahuje: 
 – demontáž a montáž počítačového vybavení kanceláře 
 – demontáž a montáž výpočetní techniky, včetně propojovacích vedení a monitorů 
 – demontáž a montáž vybavení pro jednotné obslužné pracoviště (JOP)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- demontáž nábytku 
3. Způsob měření: 
Udává se počet kusů kompletní konstrukce nebo práce.</t>
  </si>
  <si>
    <t>35</t>
  </si>
  <si>
    <t>75B6B1</t>
  </si>
  <si>
    <t>USMĚRŇOVAČ 24 V/100 A - DODÁVKA</t>
  </si>
  <si>
    <t>1. Položka obsahuje: 
 – dodání kompletního usměrňovače podle typu včetně potřebného pomocného materiálu a jeho dopravy na místo určení 
 – pořízení příslušného usměrňovače, na dopravu do místa určení 
2. Položka neobsahuje: 
 X 
3. Způsob měření: 
Udává se počet kusů kompletní konstrukce nebo práce.</t>
  </si>
  <si>
    <t>36</t>
  </si>
  <si>
    <t>75B6G7</t>
  </si>
  <si>
    <t>USMĚRŇOVAČ - MONTÁŽ</t>
  </si>
  <si>
    <t>1. Položka obsahuje: 
 – montáž usměrňovače na místo určení, jeho připojení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</si>
  <si>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37</t>
  </si>
  <si>
    <t>75B6G8</t>
  </si>
  <si>
    <t>USMĚRŇOVAČ - DEMONTÁŽ</t>
  </si>
  <si>
    <t>1. Položka obsahuje: 
 – demontáž usměrňovače,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</si>
  <si>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38</t>
  </si>
  <si>
    <t>75B6M1</t>
  </si>
  <si>
    <t>BEZÚDRŽBOVÁ BATERIE 24 V/250 AH - DODÁVKA</t>
  </si>
  <si>
    <t>1. Položka obsahuje: 
 – dodání kompletní baterie podle typu včetně potřebného pomocného materiálu a jeho dopravy na místo určení 
 – pořízení příslušné baterie včetně pomocného materiálu, na dopravu do místa určení 
2. Položka neobsahuje: 
 X 
3. Způsob měření: 
Udává se počet kusů kompletní konstrukce nebo práce.</t>
  </si>
  <si>
    <t>39</t>
  </si>
  <si>
    <t>75B6T7</t>
  </si>
  <si>
    <t>BATERIE - MONTÁŽ</t>
  </si>
  <si>
    <t>1. Položka obsahuje: 
 – montáž baterie na místo určení, její připojení, dobití na plnou kapacitu a přezkoušení 
 – montáž dodaného zařízení se všemi pomocnými a doplňujícími pracemi a součástmi, případné použití mechanizmů 
2. Položka neobsahuje: 
 X 
3. Způsob měření: 
Udává se počet kusů kompletní konstrukce nebo práce.</t>
  </si>
  <si>
    <t>40</t>
  </si>
  <si>
    <t>75B6T8</t>
  </si>
  <si>
    <t>BATERIE - DEMONTÁŽ</t>
  </si>
  <si>
    <t>1. Položka obsahuje: 
 – demontáž baterie, odpojení 
 – demontáž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</si>
  <si>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41</t>
  </si>
  <si>
    <t>75B711</t>
  </si>
  <si>
    <t>PŘEPĚŤOVÁ OCHRANA PRO PRVEK V KOLEJIŠTI - DODÁVKA</t>
  </si>
  <si>
    <t>1. Položka obsahuje: 
 – dodávka přepěťové ochrany včetně potřebného pomocného materiálu a dopravy do staveništního skladu 
 – dodávku přepěťové ochrany včetně dopravy ze skladu k místu montáže 
2. Položka neobsahuje: 
 X 
3. Způsob měření: 
Udává se počet kusů kompletní konstrukce nebo práce.</t>
  </si>
  <si>
    <t>42</t>
  </si>
  <si>
    <t>75B717</t>
  </si>
  <si>
    <t>PŘEPĚŤOVÁ OCHRANA PRO PRVEK V KOLEJIŠTI - MONTÁŽ</t>
  </si>
  <si>
    <t>1. Položka obsahuje: 
 – montáž ochrany dle předpisu dodavatele pro montáž 
 – montáž dodaného zařízení se všemi pomocnými a doplňujícími pracemi a součástmi, případné použití mechanizmů 
2. Položka neobsahuje: 
 X 
3. Způsob měření: 
Udává se počet kusů kompletní konstrukce nebo práce.</t>
  </si>
  <si>
    <t>44</t>
  </si>
  <si>
    <t>75B871</t>
  </si>
  <si>
    <t>ZAŘÍZENÍ BEZPEČNÉ KOMUNIKACE MEZI ZABEZPEČOVACÍMI ZAŘÍZENÍMI (32 PERIFERIÍ) - DODÁVKA</t>
  </si>
  <si>
    <t>(Položku se doporučuje používat jen při rekonstrukcích.) 
1. Položka obsahuje: 
 – dodání kompletního zařízení bezpečné komunikace mezi zabezpečovacími zařízeními podle typu určeného položkou včetně potřebného pomocného materiálu a jeho dopravy na místo určení 
 – pořízení příslušného zařízení včetně pomocného materiálu a jeho dopravu do místa určení 
 – dodávka základního SW a jeho dopravu do místa určení 
2. Položka neobsahuje: 
 X 
3. Způsob měření: 
Udává se počet kusů kompletní konstrukce nebo práce.</t>
  </si>
  <si>
    <t>45</t>
  </si>
  <si>
    <t>75B877</t>
  </si>
  <si>
    <t>ZAŘÍZENÍ BEZPEČNÉ KOMUNIKACE MEZI ZABEZPEČOVACÍMI ZAŘÍZENÍMI (32 PERIFERIÍ) - MONTÁŽ</t>
  </si>
  <si>
    <t>1. Položka obsahuje: 
 – usazení zařízení bezpečné komunikace mezi zabezpečovacími zařízeními na místě určení, zapojení 
 – montáž dodaného zařízení se všemi pomocnými a doplňujícími pracemi a součástmi, případné použití mechanizmů 
 – instalace individuálního SW 
2. Položka neobsahuje: 
 X 
3. Způsob měření: 
Udává se počet kusů kompletní konstrukce nebo práce.</t>
  </si>
  <si>
    <t>46</t>
  </si>
  <si>
    <t>75C911</t>
  </si>
  <si>
    <t>SNÍMAČ POČÍTAČE NÁPRAV - DODÁVKA</t>
  </si>
  <si>
    <t>1. Položka obsahuje: 
 – kompletní dodávka snímače počítače náprav, potřebného pomocného materiálu a dopravy do staveništního skladu 
 – dodávku snímače počítače náprav a pomocného materiálu, dopravu do staveništního skladu 
2. Položka neobsahuje: 
 X 
3. Způsob měření: 
Udává se počet kusů kompletní konstrukce nebo práce.</t>
  </si>
  <si>
    <t>47</t>
  </si>
  <si>
    <t>75C917</t>
  </si>
  <si>
    <t>SNÍMAČ POČÍTAČE NÁPRAV - MONTÁŽ</t>
  </si>
  <si>
    <t>1. Položka obsahuje: 
 – montáž snímače počítače náprav včetně zapojení kabelových forem (včetně měření a zapojení po měření), přezkoušení 
 – montáž snímače počítače náprav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</si>
  <si>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48</t>
  </si>
  <si>
    <t>75C918</t>
  </si>
  <si>
    <t>SNÍMAČ POČÍTAČE NÁPRAV - DEMONTÁŽ</t>
  </si>
  <si>
    <t>1. Položka obsahuje: 
 – demontáž snímače počítače náprav včetně odpojení kabelových přívodů 
 – demontáž snímače počítače náprav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</si>
  <si>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49</t>
  </si>
  <si>
    <t>75C931</t>
  </si>
  <si>
    <t>SKŘÍŇ S POČÍTAČI NÁPRAV 8 BODŮ/7 ÚSEKŮ - DODÁVKA</t>
  </si>
  <si>
    <t>1. Položka obsahuje: 
 – dodávka skříně s počítači náprav 8 bodů/7 úseků včetně potřebného pomocného materiálu a dopravy do staveništního skladu 
 – dodávku skříně s počítači náprav 8 bodů/7 úseků do stavědlové ústředny včetně skříně podle určení a pomocného materiálu, dopravu do staveništního skladu 
2. Položka neobsahuje: 
 X 
3. Způsob měření: 
Udává se počet kusů kompletní konstrukce nebo práce.</t>
  </si>
  <si>
    <t>50</t>
  </si>
  <si>
    <t>75C937</t>
  </si>
  <si>
    <t>SKŘÍŇ S POČÍTAČI NÁPRAV 8 BODŮ/7 ÚSEKŮ - MONTÁŽ</t>
  </si>
  <si>
    <t>1. Položka obsahuje: 
 – montáž skříně s počítači náprav 8 bodů/7 úseků, osazení vnitřních prvků skříně, přezkoušení 
 – montáž skříně s počítači náprav 8 bodů/7 úseků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</si>
  <si>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51</t>
  </si>
  <si>
    <t>75C938</t>
  </si>
  <si>
    <t>SKŘÍŇ S POČÍTAČI NÁPRAV 8 BODŮ/7 ÚSEKŮ - DEMONTÁŽ</t>
  </si>
  <si>
    <t>1. Položka obsahuje: 
 – demontáž skříně s počítači náprav 8 bodů/7 úseků, odpojení 
 – demontáž skříně s počítači náprav 8 bodů/7 úseků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</si>
  <si>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52</t>
  </si>
  <si>
    <t>75D111</t>
  </si>
  <si>
    <t>SKŘÍŇ LOGIKY RELÉOVÉHO PŘEJEZDOVÉHO ZABEZPEČOVACÍHO ZAŘÍZENÍ - DODÁVKA</t>
  </si>
  <si>
    <t>1. Položka obsahuje: 
 – dodávka skříně logiky reléového přejezdového zabezpečovacího zařízení, potřebného pomocného materiálu a dopravy do staveništního skladu 
 – dodávku skříně logiky reléového přejezdového zabezpečovacího zařízení včetně pomocného materiálu, dopravu do staveništního skladu 
2. Položka neobsahuje: 
 X 
3. Způsob měření: 
Udává se počet kusů kompletní konstrukce nebo práce.</t>
  </si>
  <si>
    <t>53</t>
  </si>
  <si>
    <t>75D117</t>
  </si>
  <si>
    <t>SKŘÍŇ LOGIKY RELÉOVÉHO PŘEJEZDOVÉHO ZABEZPEČOVACÍHO ZAŘÍZENÍ - MONTÁŽ</t>
  </si>
  <si>
    <t>1. Položka obsahuje: 
 – určení místa umístění, montáž skříně logiky reléového přejezdového zabezpečovacího zařízení včetně potřebných závislostních prvků, zatažení kabelů, kontroly izolačního stavu, případný nátěr, přezkoušení 
 – montáž skříně logiky reléového přejezdového zabezpečovacího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</si>
  <si>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54</t>
  </si>
  <si>
    <t>75D118</t>
  </si>
  <si>
    <t>SKŘÍŇ LOGIKY RELÉOVÉHO PŘEJEZDOVÉHO ZABEZPEČOVACÍHO ZAŘÍZENÍ - DEMONTÁŽ</t>
  </si>
  <si>
    <t>1. Položka obsahuje: 
 – demontáž skříně logiky reléového přejezdového zabezpečovacího zařízení včetně odpojení od kabelových rozvodů 
 – demontáž skříně logiky reléového přejezdového zabezpečovacího zařízení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</si>
  <si>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55</t>
  </si>
  <si>
    <t>75D131</t>
  </si>
  <si>
    <t>BATERIOVÁ SKŘÍŇ - DODÁVKA</t>
  </si>
  <si>
    <t>1. Položka obsahuje: 
 – dodávka bateriové skříně, potřebného pomocného materiálu a dopravy do staveništního skladu 
 – dodávku bateriové skříně včetně pomocného materiálu, dopravu do staveništního skladu 
2. Položka neobsahuje: 
 X 
3. Způsob měření: 
Udává se počet kusů kompletní konstrukce nebo práce.</t>
  </si>
  <si>
    <t>56</t>
  </si>
  <si>
    <t>75D137</t>
  </si>
  <si>
    <t>BATERIOVÁ SKŘÍŇ - MONTÁŽ</t>
  </si>
  <si>
    <t>1. Položka obsahuje: 
 – určení místa umístění, montáž bateriové skříně dle typu dané položkou 
 – montáž bateriové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</si>
  <si>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57</t>
  </si>
  <si>
    <t>75D161</t>
  </si>
  <si>
    <t>RELÉOVÝ DOMEK (DO 9 M2) PREFABRIKOVANÝ, IZOLOVANÝ, S KLIMATIZACÍ A VNITŘNÍ KABELIZACÍ - DODÁVKA</t>
  </si>
  <si>
    <t>1. Položka obsahuje: 
 – dodávka reléového domku prefabrikovaného, izolovaného, s klimatizací a vnitřní kabelizací, doprava do staveništního skladu 
 – dodávku reléového domku prefabrikovaného, izolovaného, s klimatizací a vnitřní kabelizací včetně pomocného materiálu, dopravu do staveništního skladu 
2. Položka neobsahuje: 
 X 
3. Způsob měření: 
Udává se počet kusů kompletní konstrukce nebo práce.</t>
  </si>
  <si>
    <t>58</t>
  </si>
  <si>
    <t>75D167</t>
  </si>
  <si>
    <t>RELÉOVÝ DOMEK (DO 9 M2) PREFABRIKOVANÝ - MONTÁŽ</t>
  </si>
  <si>
    <t>1. Položka obsahuje: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
 – montáž reléového domku prefabrikovaného, izolovaného, s klimatizací a vnitřní kabelizací, vnitřního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</si>
  <si>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59</t>
  </si>
  <si>
    <t>75D168</t>
  </si>
  <si>
    <t>RELÉOVÝ DOMEK (DO 9 M2) PREFABRIKOVANÝ - DEMONTÁŽ</t>
  </si>
  <si>
    <t>1. Položka obsahuje: 
 – demontáž reléového domku prefabrikovaného, izolovaného, s klimatizací a vnitřní kabelizací včetně odpojení od kabelových rozvodů 
 – demontáž reléového domku prefabrikovaného, izolovaného, s klimatizací a vnitřní kabelizací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</si>
  <si>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60</t>
  </si>
  <si>
    <t>75D181</t>
  </si>
  <si>
    <t>NAPÁJECÍ SKŘÍŇ PŘEJEZDOVÉHO ZABEZPEČOVACÍHO ZAŘÍZENÍ - DODÁVKA</t>
  </si>
  <si>
    <t>1. Položka obsahuje: 
 – dodávka napájecí skříně přejezdového zabezpečovacího zařízení, potřebného pomocného materiálu a dopravy do staveništního skladu 
 – dodávku napájecí skříně přejezdového zabezpečovacího zařízení včetně pomocného materiálu, dopravu do staveništního skladu 
2. Položka neobsahuje: 
 X 
3. Způsob měření: 
Udává se počet kusů kompletní konstrukce nebo práce.</t>
  </si>
  <si>
    <t>61</t>
  </si>
  <si>
    <t>75D187</t>
  </si>
  <si>
    <t>NAPÁJECÍ SKŘÍŇ PŘEJEZDOVÉHO ZABEZPEČOVACÍHO ZAŘÍZENÍ - MONTÁŽ</t>
  </si>
  <si>
    <t>1. Položka obsahuje: 
 – určení místa umístění, montáž napájecí skříně přejezdového zabezpečovacího zařízení dle typu dané položkou 
 – montáž napájecí skříně přejezdového zabezpečovacího zařízení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</si>
  <si>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62</t>
  </si>
  <si>
    <t>75D211</t>
  </si>
  <si>
    <t>VÝSTRAŽNÍK SE ZÁVOROU, 1 SKŘÍŇ - DODÁVKA</t>
  </si>
  <si>
    <t>1. Položka obsahuje: 
 – dodávka výstražníku se závorou 1 skříň podle jeho typu a potřebného pomocného materiálu a dopravy do staveništního skladu 
 – dodávku výstražníku se závorou 1 skříň včetně pomocného materiálu, dopravu do místa určení 
2. Položka neobsahuje: 
 X 
3. Způsob měření: 
Udává se počet kusů kompletní konstrukce nebo práce.</t>
  </si>
  <si>
    <t>63</t>
  </si>
  <si>
    <t>75D217</t>
  </si>
  <si>
    <t>VÝSTRAŽNÍK SE ZÁVOROU, 1 SKŘÍŇ - MONTÁŽ</t>
  </si>
  <si>
    <t>1. Položka obsahuje: 
 – výkop jámy pro BETONOVÝ základ výstražníku 
 – usazení betonového základu, montáž výstražníku se závorou 1 skříň, zapojení kabelových forem (včetně měření a zapojení po měření) 
 – montáž výstražníku se závorou 1 skříň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</si>
  <si>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64</t>
  </si>
  <si>
    <t>75D228</t>
  </si>
  <si>
    <t>VÝSTRAŽNÍK BEZ ZÁVORY, 1 SKŘÍŇ - DEMONTÁŽ</t>
  </si>
  <si>
    <t>1. Položka obsahuje: 
 – demontáž betonového základu, zasypání jámy po základu, demontáž výstražníku bez závory 1 skříň včetně odpojení kabelových přívodů 
 – demontáž výstražníku bez závory 1 skříň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</si>
  <si>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65</t>
  </si>
  <si>
    <t>75D231</t>
  </si>
  <si>
    <t>VÝSTRAŽNÍK SE ZÁVOROU, 2 SKŘÍNĚ - DODÁVKA</t>
  </si>
  <si>
    <t>1. Položka obsahuje: 
 – dodávka výstražníku se závorou 2 skříně podle jeho typu a potřebného pomocného materiálu a dopravy do staveništního skladu 
 – dodávku výstražníku se závorou 2 skříně včetně pomocného materiálu, dopravu do místa určení 
2. Položka neobsahuje: 
 X 
3. Způsob měření: 
Udává se počet kusů kompletní konstrukce nebo práce.</t>
  </si>
  <si>
    <t>66</t>
  </si>
  <si>
    <t>75D237</t>
  </si>
  <si>
    <t>VÝSTRAŽNÍK SE ZÁVOROU, 2 SKŘÍNĚ - MONTÁŽ</t>
  </si>
  <si>
    <t>1. Položka obsahuje: 
 – výkop jámy pro BETONOVÝ základ výstražníku 
 – usazení betonového základu, montáž výstražníku se závorou 2 skříně, zapojení kabelových forem (včetně měření a zapojení po měření) 
 – montáž výstražníku se závorou 2 skříně se všemi pomocnými a doplňujícími pracemi a součástmi, případné použití mechanizmů, včetně dopravy ze skladu k místu montáže 
2. Položka neobsahuje: 
 X 
3. Způsob měření: 
Udává se počet kusů kompletní konstrukce nebo práce.</t>
  </si>
  <si>
    <t>67</t>
  </si>
  <si>
    <t>75D248</t>
  </si>
  <si>
    <t>VÝSTRAŽNÍK BEZ ZÁVORY, 2 SKŘÍNĚ - DEMONTÁŽ</t>
  </si>
  <si>
    <t>1. Položka obsahuje: 
 – demontáž betonového základu, zasypání jámy po základu, demontáž výstražníku bez závory 2 skříně včetně odpojení kabelových přívodů 
 – demontáž výstražníku bez závory 2 skříně se všemi pomocnými a doplňujícími pracemi a součástmi, případné použití mechanizmů, včetně dopravy z místa demontáže do skladu 
 – naložení vybouraného materiálu na dopravní prostředek 
 – odvoz vybouraného materiálu do skladu nebo na likvidaci 
2. Položka neobsahuje: 
 – poplatek za likvidaci odpadů (nacení se dle SSD 0) 
3. Způsob měření: 
Udává se počet kusů kompletní konstrukce nebo práce.</t>
  </si>
  <si>
    <t>Zkoušky</t>
  </si>
  <si>
    <t>68</t>
  </si>
  <si>
    <t>75E117</t>
  </si>
  <si>
    <t>DOZOR PRACOVNÍKŮ PROVOZOVATELE PŘI PRÁCI NA ŽIVÉM ZAŘÍZENÍ</t>
  </si>
  <si>
    <t>HOD</t>
  </si>
  <si>
    <t>1. Položka obsahuje: 
 – při provádění prací na zařízení, které je v provozu, určují pracovníci správy dopravní cesty kdy a jak je možné potřebný zásah provést 
 – ztrátu času pracovníků prozozovatele, kteří tento čas využijí ve prospěch prováděné stavby 
2. Položka neobsahuje: 
 X 
3. Způsob měření: 
Udává se počet hodin provádění dozoru, revize nebo práce.</t>
  </si>
  <si>
    <t>69</t>
  </si>
  <si>
    <t>75E127</t>
  </si>
  <si>
    <t>CELKOVÁ PROHLÍDKA ZAŘÍZENÍ A VYHOTOVENÍ REVIZNÍ ZPRÁVY</t>
  </si>
  <si>
    <t>1. Položka obsahuje: 
 – kontrola zařízení, zda odpovídá podmínkám pro bezpečný provoz, včetně potřebných měření a vyhotovení revizní zprávy odpovědným pracovníkem 
 – vlastní kontrolu, příslušná měření a zpracování revizní zprávy 
2. Položka neobsahuje: 
 X 
3. Způsob měření: 
Udává se počet hodin provádění dozoru, revize nebo práce.</t>
  </si>
  <si>
    <t>70</t>
  </si>
  <si>
    <t>75E137</t>
  </si>
  <si>
    <t>PŘEZKOUŠENÍ VLAKOVÝCH CEST</t>
  </si>
  <si>
    <t>1. Položka obsahuje: 
 – postavení vlakové cesty a kontrola návěstního znaku, přezkoušení změny návěstního znaku z povolujícího na zakazující a poruchy žárovek 
 – simulace jízdy vlaku 
 – přezkoušení nouzového vybavení 
 – přezkoušení vazeb na traťové zabezpečovací zařízení 
 – kompletní zkoušky 
2. Položka neobsahuje: 
 X 
3. Způsob měření: 
Udává se počet kusů kompletní konstrukce nebo práce.</t>
  </si>
  <si>
    <t>71</t>
  </si>
  <si>
    <t>75E167</t>
  </si>
  <si>
    <t>OŽIVENÍ, ODZKOUŠENÍ A ZPROVOZNĚNÍ ÚSEKOVÉHO OVLÁDÁNÍ ZA JEDEN ÚSEK</t>
  </si>
  <si>
    <t>1. Položka obsahuje: 
 – příprava a provedení celkových zkoušek za 1 jízdní cestu do 30 výhybek 
 – kompletní přezkoušení a regulaci 
2. Položka neobsahuje: 
 X 
3. Způsob měření: 
Udává se počet kusů kompletní konstrukce nebo práce.</t>
  </si>
  <si>
    <t>72</t>
  </si>
  <si>
    <t>75E197</t>
  </si>
  <si>
    <t>PŘÍPRAVA A CELKOVÉ ZKOUŠKY PŘEJEZDOVÉHO ZABEZPEČOVACÍHO ZAŘÍZENÍ PRO JEDNU KOLEJ</t>
  </si>
  <si>
    <t>1. Položka obsahuje: 
 – regulování a aktivování automatického přejezdového zařízení 
 – příprava a provedení celkových zkoušek přejezdového zab.zařízení 
 – kompletní přezkoušení a regulaci 
2. Položka neobsahuje: 
 X 
3. Způsob měření: 
Udává se počet kusů kompletní konstrukce nebo práce.</t>
  </si>
  <si>
    <t>73</t>
  </si>
  <si>
    <t>75E1B7</t>
  </si>
  <si>
    <t>REGULACE A ZKOUŠENÍ ZABEZPEČOVACÍHO ZAŘÍZENÍ</t>
  </si>
  <si>
    <t>1. Položka obsahuje: 
 – zajištění a provedení čiností určenných položkou včetně dodávky potřebného pomocného materiálu a dopravy na místo určení 
 – provedení zkušebního provozu se všemi pomocnými a doplňujícími pracemi a součástmi, případné použití mechanizmů 
2. Položka neobsahuje: 
 X 
3. Způsob měření: 
Udává se počet hodin provádění dozoru, revize nebo práce.</t>
  </si>
  <si>
    <t>74</t>
  </si>
  <si>
    <t>75E1C7</t>
  </si>
  <si>
    <t>PROTOKOL UTZ</t>
  </si>
  <si>
    <t>1. Položka obsahuje: 
 – protokol autorizovanou osobou podle požadavku ČSN, včetně hodnocení 
2. Položka neobsahuje: 
 X 
3. Způsob měření: 
Udává se počet kusů kompletní konstrukce nebo práce.</t>
  </si>
  <si>
    <t>103</t>
  </si>
  <si>
    <t>75IJ12</t>
  </si>
  <si>
    <t>MĚŘENÍ JEDNOSMĚRNÉ NA SDĚLOVACÍM KABELU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</si>
  <si>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kusů, jeden kus odpovídá měřenému páru v kabelu.</t>
  </si>
  <si>
    <t>104</t>
  </si>
  <si>
    <t>75IJ14</t>
  </si>
  <si>
    <t>MĚŘENÍ ÚTLUMU PŘESLECHU NA BLÍZKÉM KONCI NA MÍSTNÍM SDĚL. KABELU ZA 1 ČTYŘKU XN A 1 MĚŘENÝ ÚSEK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</si>
  <si>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kusů.</t>
  </si>
  <si>
    <t>105</t>
  </si>
  <si>
    <t>75IJ15</t>
  </si>
  <si>
    <t>MĚŘENÍ A VYROVNÁNÍ KAPACITNÍCH NEROVNOVÁH NA MÍSTNÍM SDĚLOVACÍM KABELU, KABEL DO 4 KM DÉLKY, 1 ČTYŘKA</t>
  </si>
  <si>
    <t>Dopravní značení</t>
  </si>
  <si>
    <t>108</t>
  </si>
  <si>
    <t>914122</t>
  </si>
  <si>
    <t>DOPRAVNÍ ZNAČKY ZÁKLADNÍ VELIKOSTI OCELOVÉ FÓLIE TŘ 1 - MONTÁŽ S PŘEMÍSTĚNÍM</t>
  </si>
  <si>
    <t>položka zahrnuje: 
- dopravu demontované značky z dočasné skládky 
- osazení a montáž značky na místě určeném projektem 
- nutnou opravu poškozených částí 
nezahrnuje dodávku značky</t>
  </si>
  <si>
    <t>109</t>
  </si>
  <si>
    <t>914123</t>
  </si>
  <si>
    <t>DOPRAVNÍ ZNAČKY ZÁKLADNÍ VELIKOSTI OCELOVÉ FÓLIE TŘ 1 - DEMONTÁŽ</t>
  </si>
  <si>
    <t>Položka zahrnuje odstranění, demontáž a odklizení materiálu s odvozem na předepsané místo</t>
  </si>
  <si>
    <t>110</t>
  </si>
  <si>
    <t>914129</t>
  </si>
  <si>
    <t>DOPRAV ZNAČKY ZÁKLAD VEL OCEL FÓLIE TŘ 1 - NÁJEMNÉ</t>
  </si>
  <si>
    <t>KSDEN</t>
  </si>
  <si>
    <t>položka zahrnuje sazbu za pronájem dopravních značek a zařízení, počet jednotek je určen jako součin počtu značek a počtu dní použití</t>
  </si>
  <si>
    <t>111</t>
  </si>
  <si>
    <t>914412</t>
  </si>
  <si>
    <t>DOPRAVNÍ ZNAČKY 100X150CM OCELOVÉ - MONTÁŽ S PŘEMÍSTĚNÍM</t>
  </si>
  <si>
    <t>112</t>
  </si>
  <si>
    <t>914413</t>
  </si>
  <si>
    <t>DOPRAVNÍ ZNAČKY 100X150CM OCELOVÉ - DEMONTÁŽ</t>
  </si>
  <si>
    <t>113</t>
  </si>
  <si>
    <t>914419</t>
  </si>
  <si>
    <t>DOPRAV ZNAČKY 100X150CM OCEL - NÁJEMNÉ</t>
  </si>
  <si>
    <t>114</t>
  </si>
  <si>
    <t>914441</t>
  </si>
  <si>
    <t>DOPRAV ZNAČKY 100X150CM OCEL FÓLIE TŘ 3 - DODÁVKA A MONT</t>
  </si>
  <si>
    <t>položka zahrnuje: 
- dodávku a montáž značek v požadovaném provedení</t>
  </si>
  <si>
    <t>Odpady</t>
  </si>
  <si>
    <t>115</t>
  </si>
  <si>
    <t>R015240</t>
  </si>
  <si>
    <t>POPLATKY ZA LIKVIDACŮ ODPADŮ NEKONTAMINOVANÝCH - 20 03 99  ODPAD PODOBNÝ KOMUNÁLNÍMU ODPADU VČETNĚ DOPRAVY</t>
  </si>
  <si>
    <t>T</t>
  </si>
  <si>
    <t>Položku NENACEŇOVAT v rámci výběrového řízení na zhotovení stavby, viz SO 90-90.</t>
  </si>
  <si>
    <t>1. Položka obsahuje: 
- veškeré poplatky provozovateli skládky, recyklační linky nebo jiného zařízení na zpracování nebo likvidaci odpadů související s převzetím, uložením, zpracováním nebo likvidací odpadu 
- náklady spojené s dopravou odpadu z místa stavby na místo převzetí provozovatelem skládky, recyklační linky nebo jiného zařízení na zpracování nebo likvidaci odpadů 
- náklady spojené s vyložením a manipulací s materiálem v místě skládky 
2. Položka neobsahuje: 
- náklady spojené s naložením a manipulací s materiálem 
3. Způsob měření: 
Tunou se rozumí hmotnost odpadu vytříděného v souladu se zákonem č. 185/2001 Sb., o nakládání s odpady, v platném znění.</t>
  </si>
  <si>
    <t>116</t>
  </si>
  <si>
    <t>R015621</t>
  </si>
  <si>
    <t>POPLATKY ZA LIKVIDACŮ ODPADŮ NEBEZPEČNÝCH - 17 04 10* KABELY S PLASTOVOU IZOLACÍ VČETNĚ DOPRAVY</t>
  </si>
  <si>
    <t>117</t>
  </si>
  <si>
    <t>R015650</t>
  </si>
  <si>
    <t>POPLATKY ZA LIKVIDACŮ ODPADŮ NEBEZPEČNÝCH - 16 06 02*  NIKL - KADMIOVÉ BATERIE A AKUMULÁTORY VČETNĚ DOPRAVY</t>
  </si>
  <si>
    <t>SO 01</t>
  </si>
  <si>
    <t>Železniční svršek</t>
  </si>
  <si>
    <t>Všeobecné konstrukce a práce</t>
  </si>
  <si>
    <t>029111</t>
  </si>
  <si>
    <t>DMC</t>
  </si>
  <si>
    <t>OSTATNÍ POŽADAVKY - GEODETICKÉ ZAMĚŘENÍ - DÉLKOVÉ</t>
  </si>
  <si>
    <t>HM</t>
  </si>
  <si>
    <t>Geodetické měření koleje pro směrovou a výškovou úpravu GPK. Geodetické zaměření (vytyčení) stavebního objektu.</t>
  </si>
  <si>
    <t>Během stavby 2x: 8=8,000 [A]</t>
  </si>
  <si>
    <t>zahrnuje veškeré náklady spojené s objednatelem požadovanými pracemi</t>
  </si>
  <si>
    <t>R02510</t>
  </si>
  <si>
    <t>ZKOUŠENÍ MATERIÁLŮ ZKUŠEBNOU ZHOTOVITELE - VZORKOVÁNÍ</t>
  </si>
  <si>
    <t>Vzorkování vytěžené zeminy a kameniva dle vyhlášky č. 273/2021 Sb, s předpokladem 1 ks / 1000 t.</t>
  </si>
  <si>
    <t>Počet: 1=1,000 [A]</t>
  </si>
  <si>
    <t>zahrnuje veškeré náklady spojené s objednatelem požadovanými zkouškami</t>
  </si>
  <si>
    <t>R027211</t>
  </si>
  <si>
    <t>POM PRÁCE ZAJIŠŤ REGUL DOPRAVY - VÝLUKY NA NEELEKTRIF TRATI</t>
  </si>
  <si>
    <t>KPL</t>
  </si>
  <si>
    <t>Pomocné práce při následné úpravě GPK.</t>
  </si>
  <si>
    <t>Následná úprava GPK: 1=1,000 [A]</t>
  </si>
  <si>
    <t>zahrnuje veškeré náklady pro SŽ spojené s objednatelem požadovaným omezením provozu na železnici</t>
  </si>
  <si>
    <t>Komunikace</t>
  </si>
  <si>
    <t>512550</t>
  </si>
  <si>
    <t>KOLEJOVÉ LOŽE - ZŘÍZENÍ Z KAMENIVA HRUBÉHO DRCENÉHO (ŠTĚRK)</t>
  </si>
  <si>
    <t>Zřízení nového KL - V místě ZKPP: 28,4*2,2=62,480 [A] 
Zřízení nového KL - V místě propustku: 9*2,2=19,800 [B] 
Zřízení stezek: 12*0,9+13,5*0,45=16,875 [C] 
A+B+C=99,155 [D]</t>
  </si>
  <si>
    <t>1. Položka obsahuje: 
 – dodávku, dopravu a uložení kameniva předepsané specifikace a frakce v požadované míře zhutnění 
2. Položka neobsahuje: 
 X 
3. Způsob měření: 
Měří se objem kolejového lože v projektovaném profilu.</t>
  </si>
  <si>
    <t>513550</t>
  </si>
  <si>
    <t>KOLEJOVÉ LOŽE - DOPLNĚNÍ Z KAMENIVA HRUBÉHO DRCENÉHO (ŠTĚRK)</t>
  </si>
  <si>
    <t>Doplnění KL - Úprava GPK: 350*0,2=70,000 [A] 
Doplnění KL - Následná úprava GPK: 400*0,2=80,000 [B] 
A+B=150,000 [C]</t>
  </si>
  <si>
    <t>528131</t>
  </si>
  <si>
    <t>KOLEJ 49 E1, ROZD. "C", BEZSTYKOVÁ, PR. BET. PODKLADNICOVÝ, UP. TUHÉ</t>
  </si>
  <si>
    <t>Zřízení nového KR kolem přejezdu: 11=11,000 [A]</t>
  </si>
  <si>
    <t>1. Položka obsahuje: 
 – defektoskopické zkoušky kolejnic, jsou-li vyžadovány 
 – dodávku uvedeného typu kolejnic, pražců (popř. mostnic), upevňovadel a drobného kolejiva v uvedeném rozdělení koleje pro normální rozchod kolejí (1435 mm) 
 – montáž kolejových polí ze součástí železničního svršku uvedených typů na montážní základně, popř. přímo na staveništi nebo strojní linkou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</si>
  <si>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528331</t>
  </si>
  <si>
    <t>KOLEJ 49 E1, ROZD. "U", BEZSTYKOVÁ, PR. BET. PODKLADNICOVÝ, UP. TUHÉ</t>
  </si>
  <si>
    <t>Zřízení nového KR v místě přejezdu: 14,4=14,400 [A]</t>
  </si>
  <si>
    <t>52X000</t>
  </si>
  <si>
    <t>KOLEJ ZPĚTNĚ NAMONTOVANÁ Z VYZÍSKANÉHO MATERIÁLU</t>
  </si>
  <si>
    <t>Navrácení stávajícího KR - Okolí přejezdu: 3=3,000 [A] 
Navrácení stávajícího KR - Nad propustkem: 25=25,000 [B] 
A+B=28,000 [C]</t>
  </si>
  <si>
    <t>1. Položka obsahuje: 
 – ověření kvality vyzískaných materiálů s případnou regenerací do předpisového stavu 
 – defektoskopické zkoušky kolejnic, jsou-li vyžadovány 
 – dopravu smontovaných kolejových polí nebo součástí z montážní základny na místo určení, pokud si to zvolená technologie pokládky vyžaduje 
 – zřízení koleje pomocí kolejových polí za použití vhodného kladecího prostředku 
 – sespojkování kolejových polí bez jejich svaření 
  – směrovou a výškovou úpravu koleje do předepsané polohy včetně stabilizace kolejového lože 
 – očištění a naolejování spojkových a svěrkových šroubů před zahájením provozu 
 – pomocné a dokončovací práce 
 – případné ztížení práce při překážách na jedné nebo obou stranách, v tunelu i při rekonstrukcích 
2. Položka neobsahuje: 
 – zřízení kolejového lože 
 – svařování kolejnic do bezstykové koleje 
 – broušení koleje 
 – případnou dodávku a montáž pražcových kotev 
 – následnou úpravu směrového a výškového uspořádání koleje 
3. Způsob měření: 
Měří se délka koleje ve smyslu ČSN 73 6360, tj. v ose koleje.</t>
  </si>
  <si>
    <t>542121</t>
  </si>
  <si>
    <t>SMĚROVÉ A VÝŠKOVÉ VYROVNÁNÍ KOLEJE NA PRAŽCÍCH BETONOVÝCH DO 0,05 M</t>
  </si>
  <si>
    <t>Úprava GPK: 400*2=800,000 [A]</t>
  </si>
  <si>
    <t>1. Položka obsahuje: 
 – podbíjení pražců, vyrovnání nivelety stávající koleje nebo výhybkové konstrukce do 50 mm při zapojování na novostavbu (přechodový úsek) 
 – příplatky za ztížené podmínky při práci v koleji, např. překážky po stranách koleje, práci v tunelu apod. 
2. Položka neobsahuje: 
 – případné doplnění štěrkového lože 
3. Způsob měření: 
Měří se délka koleje ve smyslu ČSN 73 6360, tj. v ose koleje.</t>
  </si>
  <si>
    <t>542312</t>
  </si>
  <si>
    <t>NÁSLEDNÁ ÚPRAVA SMĚROVÉHO A VÝŠKOVÉHO USPOŘÁDÁNÍ KOLEJE - PRAŽCE BETONOVÉ</t>
  </si>
  <si>
    <t>Následná úprava GPK: 400=400,000 [A]</t>
  </si>
  <si>
    <t>Položka obsahuje: 
- geodetické měření koleje pro následnou směrovou a výškovou úpravu koleje do předepsané polohy 
- následnou směrovou a výškovou úpravu koleje do předepsané polohy 
- kontrolní geodetické měření koleje a posouzení odchylek od předepsané polohy vzhledem k příslušným technickým normám 
Způsob měření: 
- Měří se délka koleje ve smyslu ČSN 73 6360, tj. v ose koleje.</t>
  </si>
  <si>
    <t>543331</t>
  </si>
  <si>
    <t>VÝMĚNA KOLEJNICE 49 E1 JEDNOTLIVĚ</t>
  </si>
  <si>
    <t>Výměna kolejnic - Mimo výměnu KR: (36-25,4)*2=21,200 [A]</t>
  </si>
  <si>
    <t>1. Položka obsahuje: 
 – dodávku a uložení vyměňovaného materiálu, ať nového, regenerovaného nebo vyzískaného 
 – doplnění podložek, spojkových šroubů, svěrkových šroubů, matic a dvojitých pružných kroužků apod. 
 – naložení a odvoz demontovaného materiálu do skladu nebo na likvidaci 
 – příplatky za ztížené podmínky při práci v koleji, např. překážky po stranách koleje, práci v tunelu ap. 
2. Položka neobsahuje: 
 X 
3. Způsob měření: 
Měří se délka kolejnice v metech délkových.</t>
  </si>
  <si>
    <t>543430</t>
  </si>
  <si>
    <t>VÝMĚNA PODLOŽEK POD KOLEJNICEMI</t>
  </si>
  <si>
    <t>PÁR</t>
  </si>
  <si>
    <t>Podložky - Výměna Kolejnic: 10,6=10,600 [A]</t>
  </si>
  <si>
    <t>1. Položka obsahuje: 
 – dodávku a uložení vyměňovaného materiálu, ať nového, regenerovaného nebo vyzískaného 
 – případné doplnění ostatního drobného kolejiva 
 – naložení a odvoz demontovaného materiálu do skladu nebo na likvidaci 
 – příplatky za ztížené podmínky při práci v koleji, např. překážky po stranách koleje, práci v tunelu ap. 
2. Položka neobsahuje: 
 – poplatek za likvidaci odpadů (nacení se dle SSD 0) 
3. Způsob měření: 
Udává se vždy pár, tj. po dvou kusech úložných ploch kolejnice na každém pražci.</t>
  </si>
  <si>
    <t>545121</t>
  </si>
  <si>
    <t>SVAR KOLEJNIC (STEJNÉHO TVARU) 49 E1, T JEDNOTLIVĚ</t>
  </si>
  <si>
    <t>Svar - Zřízení KR: 2*2=4,000 [A]</t>
  </si>
  <si>
    <t>Jednotlivým svarem se rozumí svar, který splňuje některé z následujících kriterií: 
–  počet svarů v jednom objektu je menší než 20 ks 
–  při vevařování lepených izolovaných styků a dilatačních zařízení do kolejí 
–  závěrný svar při zřizování bezstykové koleje ve smyslu předpisu S3/2 
Svar, který nesplňuje ani jedno z výše uvedených kriterií, je svar průběžný 
1. Položka obsahuje: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
–  úpravu kolejového lože pro nasazení formy, zpětnou úprava do profilu 
 – svaření kolejnic nebo části výhybek, opracování a obroušení svaru 
 – úprava koleje nebo výhybkové konstrukce do stavu před svařováním 
 – příplatky za ztížené podmínky při práci v koleji, např. překážky po stranách koleje, práci v tunelu ap. 
2. Položka neobsahuje: 
 – případné řezání koleje 
3. Způsob měření: 
Udává se počet kusů kompletní konstrukce nebo práce.</t>
  </si>
  <si>
    <t>549210</t>
  </si>
  <si>
    <t>PRAŽCOVÁ KOTVA V NOVĚ ZŘIZOVANÉ KOLEJI</t>
  </si>
  <si>
    <t>Pražcová kotva: 42=42,000 [A]</t>
  </si>
  <si>
    <t>1. Položka obsahuje: 
 – dodávku a montáž pražcové kotvy 
 – případné odhrabání štěrku v místě zabudování pražcové kotvy bez ohledu na ulehlost 
 – po dokončení montáže navrácení štěrku na původní místo a uvedení koleje do normového stavu 
 – příplatky za ztížené podmínky při práci v koleji, např. překážky po stranách koleje, práci v tunelu ap. 
2. Položka neobsahuje: 
 X 
3. Způsob měření: 
Udává se počet kusů kompletní konstrukce nebo práce.</t>
  </si>
  <si>
    <t>56932</t>
  </si>
  <si>
    <t>ZPEVNĚNÍ KRAJNIC ZE ŠTĚRKODRTI TL. DO 100MM</t>
  </si>
  <si>
    <t>Drážní stezky L: (7,5+6)*1,4=18,900 [A] 
Drážní stezky P: (6+7,5)*1,4=18,900 [B] 
A+B=37,800 [C]</t>
  </si>
  <si>
    <t>- dodání kameniva předepsané kvality a zrnitosti 
- rozprostření a zhutnění vrstvy v předepsané tloušťce 
- zřízení vrstvy bez rozlišení šířky, pokládání vrstvy po etapách</t>
  </si>
  <si>
    <t>R545121</t>
  </si>
  <si>
    <t>STYK KOLEJNIC (STEJNÉHO TVARU) 49 E1, T JEDNOTLIVĚ</t>
  </si>
  <si>
    <t>Styk - Návrácení KR: 2*2=4,000 [A]</t>
  </si>
  <si>
    <t>- zřízení kolejnicového styku s případným rozřezem a vrtáním 
- včetně dodání potřebného materiálu 
- případné nastavení dilatační spáry a ošetření součástí mazivem</t>
  </si>
  <si>
    <t>Ostatní konstrukce a práce</t>
  </si>
  <si>
    <t>921930</t>
  </si>
  <si>
    <t>ANTIKOROZNÍ PROVEDENÍ UPEVŇOVADEL A JINÉHO DROBNÉHO KOLEJIVA</t>
  </si>
  <si>
    <t>Antikorozní provedení v přejezdu: 14,4=14,400 [A]</t>
  </si>
  <si>
    <t>(Položka je příplatkovou jakožto materiálový rozdíl oproti standardnímu upevnění. Samostatně ji tedy nelze použít.) 
1. Položka obsahuje: 
 – antikorozní provedení určených částí upevnění žárovým zinkováním nebo jiným vhodným způsobem ve výrobním závodu 
 – příplatky za ztížené podmínky vyskytující se při zřízení kolejových vah, např. za překážky na straně koleje apod. 
2. Položka neobsahuje: 
 – dodávku materiálu, je součástí položek zřízení koleje nebo přejezdu 
3. Způsob měření: 
Měří se metr délkový.</t>
  </si>
  <si>
    <t>923342</t>
  </si>
  <si>
    <t>RYCHLOSTNÍK N - TABULE Z UŽITÉHO MATERIÁLU</t>
  </si>
  <si>
    <t>Přemístění rychlostníku: 2=2,000 [A]</t>
  </si>
  <si>
    <t>1. Položka obsahuje: 
 – dodávku a montáž návěsti v příslušném provedení na sloupek, popř. jinou podpůrnou konstrukci včetně upevňovacího a pomocného materiálu 
 – protikorozní úpravu, není-li tato provedena již z výroby nebo daná vlastnostmi použitého materiálu 
 – odrazky nebo retroreflexní fólie 
2. Položka neobsahuje: 
 – nosnou konstrukci, např. sloupek, konzolu apod. včetně základu a zemních prácí 
3. Způsob měření: 
Udává se počet kusů kompletní konstrukce nebo práce.</t>
  </si>
  <si>
    <t>923822</t>
  </si>
  <si>
    <t>SLOUPEK DN 60 PRO NÁVĚST  Z UŽITÉHO MATERIÁLU</t>
  </si>
  <si>
    <t>1. Položka obsahuje: 
 – dodání a osazení sloupku v příslušném provedení včetně základu nebo patky a zemních prací 
 – protikorozní úpravu, není-li tato provedena již z výroby nebo daná vlastnostmi použitého materiálu 
2. Položka neobsahuje: 
 X 
3. Způsob měření: 
Udává se počet kusů kompletní konstrukce nebo práce.</t>
  </si>
  <si>
    <t>965010</t>
  </si>
  <si>
    <t>ODSTRANĚNÍ KOLEJOVÉHO LOŽE A DRÁŽNÍCH STEZEK</t>
  </si>
  <si>
    <t>Odstranění KL - V okolí přejezdu: 28,4*2,2=62,480 [A] 
Odstranění KL - Nad propustkem: 9*2,5=22,500 [B] 
Odstranění stezek: 28,4*0,7=19,880 [C] 
A+B+C=104,860 [D]</t>
  </si>
  <si>
    <t>1. Položka obsahuje: 
 – odstranění kolejového lože ručně nebo mechanizací, a to po nebo bez sejmutí kolejového roštu 
 – příplatky za ztížené podmínky při práci v kolejišti, např. za překážky na straně koleje apod. 
 – naložení vybouraného materiálu na dopravní prostředek 
2. Položka neobsahuje: 
 – odvoz vybouraného materiálu do skladu nebo na likvidaci 
 – poplatky za likvidaci odpadů, nacení se položkami ze ssd 0 
3. Způsob měření: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</si>
  <si>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</si>
  <si>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</si>
  <si>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</si>
  <si>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Odstranění KL - V okolí přejezdu: 28,4*2,2=62,480 [A] 
Odstranění KL - Nad propustkem: 9*2,5=22,500 [B] 
Odstranění stezek: 28,4*0,7=19,880 [C] 
Doprava: 30=30,000 [D] 
(A+B+C)*D=3 145,800 [E]</t>
  </si>
  <si>
    <t>1. Položka obsahuje: 
 – odvoz jakýmkoliv dopravním prostředkem a složení 
 – případné překládky na trase 
2. Položka neobsahuje: 
 – naložení vybouraného materiálu na dopravní prostředek (je zahrnuto ve zdrojové položce) 
 – poplatky za likvidaci odpadů, nacení se položkami ze ssd 0 
3. Způsob měření: 
Výměra je součtem součinů metrů krychlových vytěženého v rostlém (původním) stavu nebo vybouraného materiálu a jednotlivých vzdáleností v kilometrech.</t>
  </si>
  <si>
    <t>965122</t>
  </si>
  <si>
    <t>DEMONTÁŽ KOLEJE NA DŘEVĚNÝCH PRAŽCÍCH DO KOLEJOVÝCH POLÍ S ODVOZEM NA MONTÁŽNÍ ZÁKLADNU BEZ NÁSLEDNÉHO ROZEBRÁNÍ</t>
  </si>
  <si>
    <t>Demontáž KR - V okolí přejezdu: 3=3,000 [A] 
Demontáž KR - Nad propustkem: 25=25,000 [B] 
A+B=28,000 [C]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</si>
  <si>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kolejových polí a jejich hrubé očištění 
 – naložení vybouraného materiálu na dopravní prostředek 
 – odvoz kolejových polí z místa demontáže na montážní základnu 
 – příplatky za ztížené podmínky při práci v kolejišti, např. za překážky na straně koleje apod. 
2. Položka neobsahuje: 
 – rozebrání kolejových polí na montážní základně do součástí 
3. Způsob měření: 
Měří se délka koleje ve smyslu ČSN 73 6360, tj. v ose koleje.</t>
  </si>
  <si>
    <t>965124</t>
  </si>
  <si>
    <t>DEMONTÁŽ KOLEJE NA DŘEVĚNÝCH PRAŽCÍCH ROZEBRÁNÍM DO SOUČÁSTÍ</t>
  </si>
  <si>
    <t>Demontáž KR - V místě přejezdu: 25,4=25,400 [A]</t>
  </si>
  <si>
    <t>1. Položka obsahuje: 
 – uvolnění kolejového roštu z kolejového lože 
 – odstranění kolejnicových propojek, uzemnění a jiného vybavení 
 – případné rozřezání kolejového roštu 
 – úplné rozebrání koleje v místě demontáže do jednotlivých součástí a jejich hrubé očištění 
 – naložení vybouraného materiálu na dopravní prostředek 
 – příplatky za ztížené podmínky při práci v kolejišti, např. za překážky na straně koleje apod. 
2. Položka neobsahuje: 
 – odvoz vybouraného materiálu na montážní základnu nebo na likvidaci 
 – poplatky za likvidaci odpadů, nacení se položkami ze ssd 0 
3. Způsob měření: 
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</si>
  <si>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</si>
  <si>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</si>
  <si>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>tkm</t>
  </si>
  <si>
    <t>Demontáž KR: 25,4=25,400 [A] 
Hmotnost: 0,300=0,300 [B] 
Doprava: 70=70,000 [C] 
A*B*C=533,400 [D]</t>
  </si>
  <si>
    <t>1. Položka obsahuje: 
 – naložení na dopravní prostředek, odvoz a složení 
 – případné překládky na trase 
2. Položka neobsahuje: 
 – poplatky za likvidaci odpadů, nacení se položkami ze ssd 0 
3. Způsob měření: 
Výměra je sumou součinů tun vybouraného materiálu v původním stavu a k nim příslušných jednotlivých odvozových vzdáleností v kilometrech.</t>
  </si>
  <si>
    <t>965841</t>
  </si>
  <si>
    <t>DEMONTÁŽ JAKÉKOLIV NÁVĚSTI</t>
  </si>
  <si>
    <t>1. Položka obsahuje: 
 – zahrnuje veškeré činnosti, zařízení a materiál nutných k odstranění konstrukce 
 – naložení vybouraného materiálu na dopravní prostředek 
 – příplatky za ztížené podmínky při práci v kolejišti, např. za překážky na straně koleje apod. 
2. Položka neobsahuje: 
 – odvoz vybouraného materiálu do skladu nebo na likvidaci 
 – poplatky za likvidaci odpadů, nacení se položkami ze ssd 0 
3. Způsob měření: 
Udává se počet kusů kompletní konstrukce nebo práce.</t>
  </si>
  <si>
    <t>R921802</t>
  </si>
  <si>
    <t>KONSTRUKCE KOLEJNICOVÉHO ŽLÁBKU VYTVOŘENÁ ZE DVOU KOLEJNIC NA UPRAVENÉ PODKLADNICI</t>
  </si>
  <si>
    <t>Kolejnicový žlábek: 12*2=24,000 [A]</t>
  </si>
  <si>
    <t>1. Položka obsahuje: 
 - rozebrání kolejnicového žlábku na železničním přejezdu do součástí včetně hrubého očištění 
 - naložení vybouraného materiálu na dopravní prostředek 
 - odvoz vybouraného materiálu do skladu nebo na likvidaci</t>
  </si>
  <si>
    <t>R965311</t>
  </si>
  <si>
    <t>ROZEBRÁNÍ A MONTÁŽ PŘEJEZDU PŘI ÚPRAVĚ GPK</t>
  </si>
  <si>
    <t>Plocha konstrukce: 13,2*3,6=47,520 [A] 
Počet manipulací: 2=2,000 [B] 
A*B=95,040 [C]</t>
  </si>
  <si>
    <t>R015150</t>
  </si>
  <si>
    <t>POPLATKY ZA LIKVIDACŮ ODPADŮ NEKONTAMINOVANÝCH - 17 05 08  ŠTĚRK Z KOLEJIŠTĚ (ODPAD PO RECYKLACI) VČETNĚ DOPRAVY</t>
  </si>
  <si>
    <t>Odstranění KL - V okolí přejezdu: 28,4*2,2=62,480 [A] 
Odstranění KL - Nad propustkem: 9*2,5=22,500 [B] 
Odstranění stezek: 28,4*0,7=19,880 [C] 
Objemová hmotnost: 1,8=1,800 [D] 
(A+B+C)*D=188,748 [E]</t>
  </si>
  <si>
    <t>R015250</t>
  </si>
  <si>
    <t>POPLATKY ZA LIKVIDACŮ ODPADŮ NEKONTAMINOVANÝCH - 17 02 03  POLYETYLÉNOVÉ PODLOŽKY (ŽEL. SVRŠEK) VČETNĚ DOPRAVY</t>
  </si>
  <si>
    <t>Podložky [ks] - Výměna KR: 42*2=84,000 [A] 
Hmotnost podložky [g]: 0,160=0,160 [B] 
A*B*0,001=0,013 [C]</t>
  </si>
  <si>
    <t>1. Položka obsahuje: 
– veškeré poplatky provozovateli skládky, recyklační linky nebo jiného zařízení na zpracování nebo likvidaci odpadů související s převzetím, uložením, zpracováním nebo likvidací odpadu 
– náklady spojené s dopravou odpadu z místa stavby na místo převzetí provozovatelem skládky, recyklační linky nebo jiného zařízení na zpracování nebo likvidaci odpadů 
– náklady spojené s vyložením a manipulací s materiálem v místě skládky 
2. Položka neobsahuje: 
– náklady spojené s naložením a manipulací s materiálem 
3. Způsob měření: 
Tunou se rozumí hmotnost odpadu vytříděného v souladu se zákonem č. 185/2001 Sb., o nakládání s odpady, v platném znění.</t>
  </si>
  <si>
    <t>R015260</t>
  </si>
  <si>
    <t>POPLATKY ZA LIKVIDACŮ ODPADŮ NEKONTAMINOVANÝCH - 07 02 99  PRYŽOVÉ PODLOŽKY (ŽEL. SVRŠEK) VČETNĚ DOPRAVY</t>
  </si>
  <si>
    <t>Podložky [ks] - Výměna KR: 38*2=76,000 [A] 
Podložky [ks] - Výměna Kolejnic: 16*2=32,000 [B] 
Hmotnost podložky [g]: 0,160=0,160 [C] 
(A+B)*C*0,001=0,017 [D]</t>
  </si>
  <si>
    <t>R015520</t>
  </si>
  <si>
    <t>POPLATKY ZA LIKVIDACŮ ODPADŮ NEBEZPEČNÝCH - 17 02 04*  ŽELEZNIČNÍ PRAŽCE DŘEVĚNÉ VČETNĚ DOPRAVY</t>
  </si>
  <si>
    <t>Betonové pražce: 38=38,000 [A] 
Hmotnost pražce: 0,080=0,080 [B] 
A*B=3,040 [C]</t>
  </si>
  <si>
    <t>SO 02</t>
  </si>
  <si>
    <t>Železniční spodek</t>
  </si>
  <si>
    <t>02914</t>
  </si>
  <si>
    <t>OSTATNÍ POŽADAVKY - BOD ZÁKLADNÍ VYTYČOVACÍ SÍTĚ</t>
  </si>
  <si>
    <t>Bod ŽBP - Provizorní: 2=2,000 [A] 
Bod ŽBP - Definitivní: 2=2,000 [B] 
A+B=4,000 [C]</t>
  </si>
  <si>
    <t>oceněno jako celková částka ze samostatného soupisu prací jako nedílné součásti projektu základní vytyčovací sítě</t>
  </si>
  <si>
    <t>R02620</t>
  </si>
  <si>
    <t>ZKOUŠENÍ KONSTRUKCÍ A PRACÍ NEZÁVISLOU ZKUŠEBNOU - ZÁTĚŽOVÉ ZKOUŠKY</t>
  </si>
  <si>
    <t>Zátěžové zkoušky pláně.</t>
  </si>
  <si>
    <t>Počet: 2=2,000 [A]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</si>
  <si>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</si>
  <si>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</si>
  <si>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provizorní dopravní značení pro cestující viz TZ stavebního objektu.</t>
  </si>
  <si>
    <t>Během stavby 1=1,000 [A] 
Následná úprava GPK 1=1,000 [B] 
A+B=2,000 [C]</t>
  </si>
  <si>
    <t>zahrnuje veškeré náklady spojené s objednatelem požadovanými zařízeními</t>
  </si>
  <si>
    <t>R02712</t>
  </si>
  <si>
    <t>PROVIZORNÍ PŘÍSTUPOVÉ CESTY</t>
  </si>
  <si>
    <t>Zřízení a zrušení provizorní přístupové cesty pro pěší viz TZ stavebního objektu.</t>
  </si>
  <si>
    <t>Provizorní přístupová cesta: 25=25,000 [A]</t>
  </si>
  <si>
    <t>R02730</t>
  </si>
  <si>
    <t>POMOC PRÁCE ZŘÍZ NEBO ZAJIŠŤ OCHRANU INŽENÝRSKÝCH SÍTÍ - SONDY</t>
  </si>
  <si>
    <t>Sondy pro ověření výškové polohy inženýrských sítí.</t>
  </si>
  <si>
    <t>Počet: 3=3,000 [A]</t>
  </si>
  <si>
    <t>R02742</t>
  </si>
  <si>
    <t>PROVIZORNÍ LÁVKY</t>
  </si>
  <si>
    <t>Provizorní přechod železniční trati viz TZ stavebního objektu.</t>
  </si>
  <si>
    <t>Provizorní přechod: 1=1,000 [A]</t>
  </si>
  <si>
    <t>R02911</t>
  </si>
  <si>
    <t>OSTATNÍ POŽADAVKY - GEODETICKÉ ZAMĚŘENÍ</t>
  </si>
  <si>
    <t>Geodetické zaměření (vytyčení) stavebního objektu.</t>
  </si>
  <si>
    <t>Během stavby: 1=1,000 [A]</t>
  </si>
  <si>
    <t>12110</t>
  </si>
  <si>
    <t>SEJMUTÍ ORNICE NEBO LESNÍ PŮDY</t>
  </si>
  <si>
    <t>Sejmutí ornice: 240*0,1=24,000 [A]</t>
  </si>
  <si>
    <t>položka zahrnuje sejmutí ornice bez ohledu na tloušťku vrstvy a její vodorovnou dopravu 
nezahrnuje uložení na trvalou skládku</t>
  </si>
  <si>
    <t>12373A</t>
  </si>
  <si>
    <t>ODKOP PRO SPOD STAVBU SILNIC A ŽELEZNIC TŘ. I - BEZ DOPRAVY</t>
  </si>
  <si>
    <t>Odkop - ZKPP ze ŠD (50%): (27,4*6,2*0,200)*0,5*1,1=18,687 [A] 
Odkop - ZKPP ze SC (50%): (26,4*6,2*0,600)*0,5*1,1=54,014 [B] 
A+B=72,701 [C]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</si>
  <si>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</si>
  <si>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12373B</t>
  </si>
  <si>
    <t>ODKOP PRO SPOD STAVBU SILNIC A ŽELEZNIC TŘ. I - DOPRAVA</t>
  </si>
  <si>
    <t>Odkop - ZKPP ze ŠD (50%): (27,4*6,2*0,200)*0,5*1,1=18,687 [A] 
Odkop - ZKPP ze SC (50%): (26,4*6,2*0,600)*0,5*1,1=54,014 [B] 
Doprava: 30=30,000 [C] 
(A+B)*C=2 181,030 [D]</t>
  </si>
  <si>
    <t>Položka zahrnuje samostatnou dopravu zeminy. Množství se určí jako součin kubatutry [m3] a požadované vzdálenosti [km].</t>
  </si>
  <si>
    <t>12383A</t>
  </si>
  <si>
    <t>ODKOP PRO SPOD STAVBU SILNIC A ŽELEZNIC TŘ. II - BEZ DOPRAVY</t>
  </si>
  <si>
    <t>položka zahrnuje: 
-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</si>
  <si>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12383B</t>
  </si>
  <si>
    <t>ODKOP PRO SPOD STAVBU SILNIC A ŽELEZNIC TŘ. II - DOPRAVA</t>
  </si>
  <si>
    <t>12930</t>
  </si>
  <si>
    <t>ČIŠTĚNÍ PŘÍKOPŮ OD NÁNOSU</t>
  </si>
  <si>
    <t>Odkop - Příkop L: 26*0,5=13,000 [A] 
Odkop - Příkop P: 23*1,2=27,600 [B] 
Odkop - Propustek: 17*2,2=37,400 [C] 
A+B+C=78,000 [D]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</si>
  <si>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</si>
  <si>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Odkop - Trativod: 25,4*0,5*0,5=6,350 [A] 
Odkop - Chráničky (PS 01): 28*0,5*1,4+14*0,5*0,7=24,500 [B] 
Odkop - Chráničky (SITEL): 20*0,5*0,5=5,000 [C] 
Odkop - Chráničky (CETIN): 5*0,5*0,5=1,250 [D] 
A+B+C+D=37,100 [E]</t>
  </si>
  <si>
    <t>13383</t>
  </si>
  <si>
    <t>HLOUBENÍ ŠACHET ZAPAŽ I NEPAŽ TŘ. II</t>
  </si>
  <si>
    <t>Odkop - Šachty: (1,150+1,750+1,200)*0,5*0,5=1,025 [A]</t>
  </si>
  <si>
    <t>17120</t>
  </si>
  <si>
    <t>ULOŽENÍ SYPANINY DO NÁSYPŮ A NA SKLÁDKY BEZ ZHUTNĚNÍ</t>
  </si>
  <si>
    <t>Odkop - ZKPP ze ŠD (27,4*6,2*0,200)*1,1=37,374 [A] 
Odkop - ZKPP ze SC: (26,4*6,2*0,600)*1,1=108,029 [B] 
Odkop - Trativod: 25,4*0,5*0,5=6,350 [C] 
Odkop - Chráničky (PS 01): 28*0,5*1,4+14*0,5*0,7=24,500 [D] 
Odkop - Chráničky (SITEL): 20*0,5*0,5=5,000 [E] 
Odkop - Chráničky (CETIN): 5*0,5*0,5=1,250 [F] 
Odkop - Šachty: (1,150+1,750+1,200)*0,5*0,5=1,025 [G] 
A+B+C+D+E+F+G=183,528 [H]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</si>
  <si>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</si>
  <si>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Zásyp - Propustek DN600: 2*1,6=3,200 [A] 
Zásyp - Propustek DN400: 5*1,4=7,000 [B] 
Zásyp - Chráničky (PS 01): 42*0,5*0,5=10,500 [C] 
Zásyp - Chráničky (SITEL): 20*0,5*0,5=5,000 [D] 
Zásyp - Chráničky (CETIN): 5*0,5*0,5=1,250 [E] 
A+B+C+D+E=26,950 [F]</t>
  </si>
  <si>
    <t>18110</t>
  </si>
  <si>
    <t>ÚPRAVA PLÁNĚ SE ZHUTNĚNÍM V HORNINĚ TŘ. I</t>
  </si>
  <si>
    <t>Zhutnění - Zemní pláň (50%): (28,4*6,2)*0,5=88,040 [A]</t>
  </si>
  <si>
    <t>18221</t>
  </si>
  <si>
    <t>ROZPROSTŘENÍ ORNICE VE SVAHU V TL DO 0,10M</t>
  </si>
  <si>
    <t>Rozprostření ornice: 240=240,000 [A]</t>
  </si>
  <si>
    <t>položka zahrnuje: 
nutné přemístění ornice z dočasných skládek vzdálených do 50m 
rozprostření ornice v předepsané tloušťce ve svahu přes 1:5</t>
  </si>
  <si>
    <t>18241</t>
  </si>
  <si>
    <t>ZALOŽENÍ TRÁVNÍKU RUČNÍM VÝSEVEM</t>
  </si>
  <si>
    <t>Ohumusování ornice: 240=240,000 [A]</t>
  </si>
  <si>
    <t>Zahrnuje dodání předepsané travní směsi, její výsev na ornici, zalévání, první pokosení, to vše bez ohledu na sklon terénu</t>
  </si>
  <si>
    <t>Základy</t>
  </si>
  <si>
    <t>21197</t>
  </si>
  <si>
    <t>OPLÁŠTĚNÍ ODVODŇOVACÍCH ŽEBER Z GEOTEXTILIE</t>
  </si>
  <si>
    <t>Opláštění trativodního potrubí: 25,4*1,9=48,260 [A]</t>
  </si>
  <si>
    <t>položka zahrnuje dodávku předepsané geotextilie, mimostaveništní a vnitrostaveništní dopravu a její uložení včetně potřebných přesahů (nezapočítávají se do výměry)</t>
  </si>
  <si>
    <t>27211</t>
  </si>
  <si>
    <t>ZÁKLADY Z DÍLCŮ BETONOVÝCH</t>
  </si>
  <si>
    <t>Podezdívka oplocení: 27*0,3*0,05=0,405 [A]</t>
  </si>
  <si>
    <t>- dodání  dílce  požadovaného  tvaru  a  vlastností,  jeho  skladování,  doprava  a  osazení  do 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</si>
  <si>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Svislé konstrukce</t>
  </si>
  <si>
    <t>33817C</t>
  </si>
  <si>
    <t>SLOUPKY PLOTOVÉ Z DÍLCŮ KOVOVÝCH  DO BETONOVÝCH PATEK</t>
  </si>
  <si>
    <t>KS</t>
  </si>
  <si>
    <t>Sloupky plotu: 10=10,000 [A]</t>
  </si>
  <si>
    <t>- dodání a osazení předepsaného sloupku včetně PKO 
- případnou betonovou patku z předepsané třídy betonu 
- nutné zemní práce</t>
  </si>
  <si>
    <t>33817D</t>
  </si>
  <si>
    <t>VZPĚRY PLOTOVÉ Z DÍLCŮ KOVOVÝCH  DO BETONOVÝCH PATEK</t>
  </si>
  <si>
    <t>Vzpěry plotu: 2=2,000 [A]</t>
  </si>
  <si>
    <t>- dodání a osazení předepsané vzpěry včetně PKO 
- případnou betonovou patku z předepsané třídy betonu 
- nutné zemní práce</t>
  </si>
  <si>
    <t>Vodorovné konstrukce</t>
  </si>
  <si>
    <t>451312</t>
  </si>
  <si>
    <t>PODKLADNÍ A VÝPLŇOVÉ VRSTVY Z PROSTÉHO BETONU C12/15</t>
  </si>
  <si>
    <t>Podklad - Trativod: 11*0,5*0,05=0,275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</si>
  <si>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</si>
  <si>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451313</t>
  </si>
  <si>
    <t>PODKLADNÍ A VÝPLŇOVÉ VRSTVY Z PROSTÉHO BETONU C16/20</t>
  </si>
  <si>
    <t>Podklad - Propustek DN 600: 17*0,2=3,400 [A] 
Podklad - Propustek DN 400: 5*0,2=1,000 [B] 
A+B=4,400 [C]</t>
  </si>
  <si>
    <t>45152</t>
  </si>
  <si>
    <t>PODKLADNÍ A VÝPLŇOVÉ VRSTVY Z KAMENIVA DRCENÉHO</t>
  </si>
  <si>
    <t>Lože a zásyp - Trativodní potrubí: 25,4*0,5*0,850=10,795 [A] 
Lože a zásyp - Chráničky: (42+25)*0,5*0,5=16,750 [B] 
Lože a zásyp - Propustek DN600: 17*1,7=28,900 [C] 
A+B+C=56,445 [D]</t>
  </si>
  <si>
    <t>položka zahrnuje dodávku předepsaného kameniva, mimostaveništní a vnitrostaveništní dopravu a jeho uložení 
není-li v zadávací dokumentaci uvedeno jinak, jedná se o nakupovaný materiál</t>
  </si>
  <si>
    <t>501101</t>
  </si>
  <si>
    <t>ZŘÍZENÍ KONSTRU NÍ VRSTVY TĚLESA ŽELEZNIČNÍHO SPODKU ZE ŠTĚRKODRTI NOVÉ</t>
  </si>
  <si>
    <t>ZKPP ze ŠD: 27,4*6,2*0,200=33,976 [A]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</si>
  <si>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</si>
  <si>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56140</t>
  </si>
  <si>
    <t>KAMENIVO ZPEVNĚNÉ CEMENTEM</t>
  </si>
  <si>
    <t>ZKPP ze SC: 26,4*6,2*0,600=98,208 [A]</t>
  </si>
  <si>
    <t>- dodání směsi v požadované kvalitě 
- očištění podkladu 
- uložení směsi dle předepsaného technologického předpisu a zhutnění vrstvy v předepsané tloušťce 
- zřízení vrstvy bez rozlišení šířky, pokládání vrstvy po etapách, včetně pracovních spar a spojů 
- úpravu napojení, ukončení 
- úpravu dilatačních spar včetně předepsané výztuže 
- nezahrnuje postřiky, nátěry 
- nezahrnuje úpravu povrchu krytu</t>
  </si>
  <si>
    <t>Přidružená stavební výroba</t>
  </si>
  <si>
    <t>76792</t>
  </si>
  <si>
    <t>OPLOCENÍ Z DRÁTĚNÉHO PLETIVA POTAŽENÉHO PLASTEM</t>
  </si>
  <si>
    <t>Nové oplocení: 27*1,5=40,500 [A]</t>
  </si>
  <si>
    <t>- položka zahrnuje vedle vlastního pletiva i rámy, rošty, lišty, kování, podpěrné, závěsné, upevňovací prvky, spojovací a těsnící materiál, pomocný materiál, kompletní povrchovou úpravu. 
- nejsou zahrnuty sloupky, které se vykazují v samostatných položkách 338**, není zahrnuta podezdívka (272**) 
- součástí položky je  případně i ostnatý drát, uvažovaná plocha se pak vypočítává po horní hranu drátu.</t>
  </si>
  <si>
    <t>Potrubí</t>
  </si>
  <si>
    <t>87434</t>
  </si>
  <si>
    <t>POTRUBÍ Z TRUB PLASTOVÝCH ODPADNÍCH DN DO 200MM</t>
  </si>
  <si>
    <t>Svodné potrubí: 1=1,000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</si>
  <si>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</si>
  <si>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87446</t>
  </si>
  <si>
    <t>POTRUBÍ Z TRUB PLASTOVÝCH ODPADNÍCH DN DO 400MM</t>
  </si>
  <si>
    <t>Propustek DN 400: 5=5,000 [A]</t>
  </si>
  <si>
    <t>875332</t>
  </si>
  <si>
    <t>POTRUBÍ DREN Z TRUB PLAST DN DO 150MM DĚROVANÝCH</t>
  </si>
  <si>
    <t>Trativodní potrubí: 24=24,000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</si>
  <si>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</si>
  <si>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87634</t>
  </si>
  <si>
    <t>CHRÁNIČKY Z TRUB PLASTOVÝCH DN DO 200MM</t>
  </si>
  <si>
    <t>Chráničky - PS 01: 42=42,000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</si>
  <si>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</si>
  <si>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87734</t>
  </si>
  <si>
    <t>CHRÁNIČKY PŮLENÉ Z TRUB PLAST DN DO 200MM</t>
  </si>
  <si>
    <t>Chráničky - SITEL: 20=20,000 [A] 
Chráničky - CETIN: 5=5,000 [B] 
A+B=25,000 [C]</t>
  </si>
  <si>
    <t>položky pro zhotovení potrubí platí bez ohledu na sklon 
zahrnuje: 
- výrobní dokumentaci (včetně technologického předpisu) 
- dodání veškerého trubního a pomocného materiálu  (trouby včetně podélného rozpůlení,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</si>
  <si>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894846</t>
  </si>
  <si>
    <t>ŠACHTY KANALIZAČNÍ PLASTOVÉ D 400MM</t>
  </si>
  <si>
    <t>Šachta DN 400: 3=3,000 [A]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</si>
  <si>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</si>
  <si>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9183D2</t>
  </si>
  <si>
    <t>PROPUSTY Z TRUB DN 600MM ŽELEZOBETONOVÝCH</t>
  </si>
  <si>
    <t>Propustek DN 600: 17=17,000 [A]</t>
  </si>
  <si>
    <t>Položka zahrnuje: 
- dodání a položení potrubí z trub z dokumentací předepsaného materiálu a předepsaného průměru 
- případné úpravy trub (zkrácení, šikmé seříznutí) 
Nezahrnuje podkladní vrstvy a obetonování.</t>
  </si>
  <si>
    <t>935211</t>
  </si>
  <si>
    <t>PŘÍKOPOVÉ ŽLABY Z BETON TVÁRNIC ŠÍŘ DO 600MM DO ŠTĚRKOPÍSKU TL 100MM</t>
  </si>
  <si>
    <t>Zatravňovací tvárnice: 26=26,000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</si>
  <si>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</si>
  <si>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935212</t>
  </si>
  <si>
    <t>PŘÍKOPOVÉ ŽLABY Z BETON TVÁRNIC ŠÍŘ DO 600MM DO BETONU TL 100MM</t>
  </si>
  <si>
    <t>Příkopové tvárnice TZZ4: 86=86,000 [A]</t>
  </si>
  <si>
    <t>935832</t>
  </si>
  <si>
    <t>ŽLABY A RIGOLY DLÁŽDĚNÉ Z LOMOVÉHO KAMENE TL DO 250MMM DO BETONU TL 100MM</t>
  </si>
  <si>
    <t>Dlažba z lomového kamene - Propustek: 8=8,000 [A] 
Dlažba z lomového kamene - Příkopy: 2=2,000 [B] 
Dlažba z lomového kamene - Zatrubnění: 3=3,000 [C] 
A+B+C=13,000 [D]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</si>
  <si>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úravu napojení a ukončení 
- vnitrostaveništní i mimostaveništní dopravu 
- měří se vydlážděná plocha.</t>
  </si>
  <si>
    <t>96616</t>
  </si>
  <si>
    <t>BOURÁNÍ KONSTRUKCÍ ZE ŽELEZOBETONU</t>
  </si>
  <si>
    <t>Demolice čela propustku: 4*0,5*0,25=0,500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</si>
  <si>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</si>
  <si>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966358</t>
  </si>
  <si>
    <t>BOURÁNÍ PROPUSTŮ Z TRUB DN DO 600MM</t>
  </si>
  <si>
    <t>Demolice původního propustku: 12*2=24,000 [A]</t>
  </si>
  <si>
    <t>položka zahrnuje: 
- odstranění trub včetně případného obetonování a lože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 
- nezahrnuje bourání čel, vtokových a výtokových jímek, odstranění zábradlí</t>
  </si>
  <si>
    <t>966842</t>
  </si>
  <si>
    <t>ODSTRANĚNÍ OPLOCENÍ Z DRÁT PLETIVA</t>
  </si>
  <si>
    <t>Odstranění oplocení: 27=27,000 [A]</t>
  </si>
  <si>
    <t>položka zahrnuje: 
- kompletní bourací práce včetně odstranění základových konstrukcí a nezbytného rozsahu zemních prací, 
- veškerou manipulaci s vybouranou sutí a hmotami včetně uložení na skládku, 
- veškeré další práce plynoucí z technologického předpisu a z platných předpisů, 
- odstranění sloupků z jiného materiálu, odstranění vrat a vrátek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</si>
  <si>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</si>
  <si>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>POPLATKY ZA LIKVIDACŮ ODPADŮ NEKONTAMINOVANÝCH - 17 05 04  VYTĚŽENÉ ZEMINY A HORNINY -  I. TŘÍDA TĚŽITELNOSTI VČETNĚ DOPRAVY</t>
  </si>
  <si>
    <t>Odkop - ZKPP ze ŠD (50%): (27,4*6,2*0,200)*0,5*1,1=18,687 [A] 
Odkop - ZKPP ze SC (50%): (26,4*6,2*0,600)*0,5*1,1=54,014 [B] 
Odkop - Příkop L: 26*0,5=13,000 [C] 
Odkop - Příkop P: 23*1,2=27,600 [D] 
Odkop - Propustek: 17*2,2=37,400 [E] 
Objemová hmotnost: 2,1=2,100 [F] 
(A+B+C+D+E)*F=316,472 [G]</t>
  </si>
  <si>
    <t>R015112</t>
  </si>
  <si>
    <t>POPLATKY ZA LIKVIDACŮ ODPADŮ NEKONTAMINOVANÝCH - 17 05 04  VYTĚŽENÉ ZEMINY A HORNINY -  II. TŘÍDA TĚŽITELNOSTI VČETNĚ DOPRAVY</t>
  </si>
  <si>
    <t>Odkop - ZKPP ze ŠD (50%): (27,4*6,2*0,200)*0,5*1,1=18,687 [A] 
Odkop - ZKPP ze SC (50%): (26,4*6,2*0,600)*0,5*1,1=54,014 [B] 
Odkop - Trativod: 25,4*0,5*0,5=6,350 [C] 
Odkop - Chráničky (PS 01): 28*0,5*1,4+14*0,5*0,7=24,500 [D] 
Odkop - Chráničky (SITEL): 20*0,5*0,5=5,000 [E] 
Odkop - Chráničky (CETIN): 5*0,5*0,5=1,250 [F] 
Odkop - Šachty: (1,150+1,750+1,200)*0,5*0,5=1,025 [G] 
Objemová hmotnost: 2,3=2,300 [H] 
(A+B+C+D+E+F+G)*H=254,900 [I]</t>
  </si>
  <si>
    <t>R015140</t>
  </si>
  <si>
    <t>POPLATKY ZA LIKVIDACŮ ODPADŮ NEKONTAMINOVANÝCH - 17 01 01  BETON Z DEMOLIC OBJEKTŮ, ZÁKLADŮ TV VČETNĚ DOPRAVY</t>
  </si>
  <si>
    <t>Demolice čela propustku: 4*0,5*0,25=0,500 [A] 
Demolice původního propustku: 12*2*0,5=12,000 [B] 
Demolice oplocení: 10*(0,3*0,3*0,3)+27*(0,05*0,3)=0,675 [C] 
Objemová hmotnost: 2,5=2,500 [D] 
(A+B+C)*D=32,938 [E]</t>
  </si>
  <si>
    <t>SO 03</t>
  </si>
  <si>
    <t>Železniční přejezd</t>
  </si>
  <si>
    <t>11313A</t>
  </si>
  <si>
    <t>ODSTRANĚNÍ KRYTU ZPEVNĚNÝCH PLOCH S ASFALTOVÝM POJIVEM - BEZ DOPRAVY</t>
  </si>
  <si>
    <t>Odkop - Mezi kolejnicemi: 12*1,4*0,150=2,520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</si>
  <si>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</si>
  <si>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11313B</t>
  </si>
  <si>
    <t>ODSTRANĚNÍ KRYTU ZPEVNĚNÝCH PLOCH S ASFALTOVÝM POJIVEM - DOPRAVA</t>
  </si>
  <si>
    <t>Odkop - Mezi kolejnicemi: 12*1,4*0,150=2,520 [A] 
Objemová hmotnost: 2,4=2,400 [B] 
Doprava: 30=30,000 [C] 
A*B*C=181,440 [D]</t>
  </si>
  <si>
    <t>Položka zahrnuje samostatnou dopravu suti a vybouraných hmot. Množství se určí jako součin hmotnosti [t] a požadované vzdálenosti [km].</t>
  </si>
  <si>
    <t>11332A</t>
  </si>
  <si>
    <t>ODSTRANĚNÍ PODKLADŮ ZPEVNĚNÝCH PLOCH Z KAMENIVA NESTMELENÉHO - BEZ DOPRAVY</t>
  </si>
  <si>
    <t>Odkop - Vrstva silnice ze ŠD: 54*0,250*1,1=14,850 [A] 
Odkop - Vrstva silnice ze SC: 54*0,170*1,05=9,639 [B] 
Odkop - Sanace: 54*0,200*1,1=11,880 [C] 
Odkop - Chodník: 12*0,250*1,1=3,300 [D] 
Odkop - Krajnice: 3*0,3=0,900 [E] 
A+B+C+D+E=40,569 [F]</t>
  </si>
  <si>
    <t>11332B</t>
  </si>
  <si>
    <t>ODSTRANĚNÍ PODKLADŮ ZPEVNĚNÝCH PLOCH Z KAMENIVA NESTMELENÉHO - DOPRAVA</t>
  </si>
  <si>
    <t>Odkop - Vrstva silnice ze ŠD: 54*0,250*1,1=14,850 [A] 
Odkop - Vrstva silnice ze SC: 54*0,170*1,05=9,639 [B] 
Odkop - Sanace: 54*0,200*1,1=11,880 [C] 
Odkop - Chodník: 12*0,250*1,1=3,300 [D] 
Odkop - Krajnice: 3*0,3=0,900 [E] 
Objemová hmotnost: 2,1=2,100 [F] 
Doprava: 30=30,000 [G] 
(A+B+C+D+E)*F*G=2 555,847 [H]</t>
  </si>
  <si>
    <t>11372A</t>
  </si>
  <si>
    <t>FRÉZOVÁNÍ ZPEVNĚNÝCH PLOCH ASFALTOVÝCH - BEZ DOPRAVY</t>
  </si>
  <si>
    <t>Frézování - Vně koleje: 78*0,170=13,260 [A]</t>
  </si>
  <si>
    <t>11372B</t>
  </si>
  <si>
    <t>FRÉZOVÁNÍ ZPEVNĚNÝCH PLOCH ASFALTOVÝCH - DOPRAVA</t>
  </si>
  <si>
    <t>Frézování - Vně koleje: 78*0,170=13,260 [A] 
Objemová hmotnost: 2,4=2,400 [B] 
Doprava: 30=30,000 [C] 
A*B*C=954,720 [D]</t>
  </si>
  <si>
    <t>17310</t>
  </si>
  <si>
    <t>ZEMNÍ KRAJNICE A DOSYPÁVKY SE ZHUTNĚNÍM</t>
  </si>
  <si>
    <t>Dosypávka krajnice: 4*0,3=1,200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</si>
  <si>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</si>
  <si>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Zhutnění zemní pláně - PK (50%): 54*1,1*0,5=29,700 [A] 
Zhutnění zemní pláně - Chodník (50%): 12*0,5=6,000 [B] 
A+B=35,700 [C]</t>
  </si>
  <si>
    <t>451325</t>
  </si>
  <si>
    <t>PODKL A VÝPLŇ VRSTVY ZE ŽELEZOBET DO C30/37</t>
  </si>
  <si>
    <t>Beton pod závěrnou zídku: (13,2*0,45*0,4)*2=4,752 [A]</t>
  </si>
  <si>
    <t>Podkladní vrstva - Vozovka: 54*0,250*1,1=14,850 [A] 
Podkladní vrstva - Sanace: 54*0,200*1,1=11,880 [B] 
Podkladní vrstva - Chodník: 12*0,250*1,1=3,300 [C] 
A+B+C=30,030 [D]</t>
  </si>
  <si>
    <t>Vrstva vozovky ze SC: 54*0,170*1,05=9,639 [A]</t>
  </si>
  <si>
    <t>572121</t>
  </si>
  <si>
    <t>INFILTRAČNÍ POSTŘIK ASFALTOVÝ DO 1,0KG/M2</t>
  </si>
  <si>
    <t>Plocha PK: 54=54,000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</si>
  <si>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</si>
  <si>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572211</t>
  </si>
  <si>
    <t>SPOJOVACÍ POSTŘIK Z ASFALTU DO 0,5KG/M2</t>
  </si>
  <si>
    <t>Plocha PK: 54*2=108,000 [A]</t>
  </si>
  <si>
    <t>574C06</t>
  </si>
  <si>
    <t>ASFALTOVÝ BETON PRO LOŽNÍ VRSTVY ACL 16+, 16S</t>
  </si>
  <si>
    <t>Vrstva vozovky: 54*0,07=3,780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</si>
  <si>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</si>
  <si>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574E06</t>
  </si>
  <si>
    <t>ASFALTOVÝ BETON PRO PODKLADNÍ VRSTVY ACP 16+, 16S</t>
  </si>
  <si>
    <t>Vrstva vozovky: 54*0,06=3,240 [A]</t>
  </si>
  <si>
    <t>574I04</t>
  </si>
  <si>
    <t>ASFALTOVÝ KOBEREC MASTIXOVÝ SMA 11+, 11S</t>
  </si>
  <si>
    <t>Vrstva vozovky: 54*0,04=2,160 [A]</t>
  </si>
  <si>
    <t>58910</t>
  </si>
  <si>
    <t>VÝPLŇ SPAR ASFALTEM</t>
  </si>
  <si>
    <t>Výplň spár zálivkou: 8,5*2=17,000 [A]</t>
  </si>
  <si>
    <t>položka zahrnuje: 
- dodávku předepsaného materiálu 
- vyčištění a výplň spar tímto materiálem</t>
  </si>
  <si>
    <t>582612</t>
  </si>
  <si>
    <t>KRYTY Z BETON DLAŽDIC SE ZÁMKEM ŠEDÝCH TL 80MM DO LOŽE Z KAM</t>
  </si>
  <si>
    <t>Dlažba (Bez zkosených hran) - Chodník: 12=12,000 [A]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</si>
  <si>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</si>
  <si>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917223</t>
  </si>
  <si>
    <t>SILNIČNÍ A CHODNÍKOVÉ OBRUBY Z BETONOVÝCH OBRUBNÍKŮ ŠÍŘ 100MM</t>
  </si>
  <si>
    <t>Obrubníky - Chodníkové: 8=8,000 [A]</t>
  </si>
  <si>
    <t>Položka zahrnuje: 
dodání a pokládku betonových obrubníků o rozměrech předepsaných zadávací dokumentací 
betonové lože i boční betonovou opěrku.</t>
  </si>
  <si>
    <t>917224</t>
  </si>
  <si>
    <t>SILNIČNÍ A CHODNÍKOVÉ OBRUBY Z BETONOVÝCH OBRUBNÍKŮ ŠÍŘ 150MM</t>
  </si>
  <si>
    <t>Obrubníky - Silniční: 8=8,000 [A]</t>
  </si>
  <si>
    <t>919113</t>
  </si>
  <si>
    <t>ŘEZÁNÍ ASFALTOVÉHO KRYTU VOZOVEK TL DO 150MM</t>
  </si>
  <si>
    <t>Proříznutí asfaltového krytu: 8,5*2=17,000 [A]</t>
  </si>
  <si>
    <t>položka zahrnuje řezání vozovkové vrstvy v předepsané tloušťce, včetně spotřeby vody</t>
  </si>
  <si>
    <t>921112</t>
  </si>
  <si>
    <t>ŽELEZNIČNÍ PŘEJEZD CELOPRYŽOVÝ NA BETONOVÝCH PRAŽCÍCH</t>
  </si>
  <si>
    <t>Nová přejezdová konstrukce: 13,2*3,6=47,520 [A]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</si>
  <si>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a prefabrikované základy pod závěrnými zídkami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</si>
  <si>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Odkop - Vrstva silnice ze ŠD: 54*0,250*1,1=14,850 [A] 
Odkop - Vrstva silnice ze SC: 54*0,170*1,05=9,639 [B] 
Odkop - Sanace: 54*0,200*1,1=11,880 [C] 
Odkop - Chodník: 12*0,250*1,1=3,300 [D] 
Odkop - Krajnice: 3*0,3=0,900 [E] 
Objemová hmotnost: 2,1=2,100 [F] 
(A+B+C+D+E)*F=85,195 [G]</t>
  </si>
  <si>
    <t>R015130</t>
  </si>
  <si>
    <t>POPLATKY ZA LIKVIDACŮ ODPADŮ NEKONTAMINOVANÝCH - 17 03 02  VYBOURANÝ ASFALTOVÝ BETON BEZ DEHTU VČETNĚ DOPRAVY</t>
  </si>
  <si>
    <t>Odkop - Mezi kolejnicemi: 12*1,4*0,150=2,520 [A] 
Frézování - Vně koleje: 78*0,170=13,260 [B] 
Objemová hmotnost: 2,4=2,400 [C] 
(A+B)*C=37,872 [D]</t>
  </si>
  <si>
    <t>SO 04</t>
  </si>
  <si>
    <t>Silnice I/40</t>
  </si>
  <si>
    <t>Počet: 4=4,000 [A]</t>
  </si>
  <si>
    <t>Odkop - Vrstva silnice ze ŠD: 282*0,250*1,1=77,550 [A] 
Odkop - Vrstva silnice ze SC: 282*0,170*1,05=50,337 [B] 
Odkop - Sanace: 282*0,200*1,1=62,040 [C] 
A+B+C=189,927 [D]</t>
  </si>
  <si>
    <t>Odkop - Vrstva silnice ze ŠD: 282*0,250*1,1=77,550 [A] 
Odkop - Vrstva silnice ze SC: 282*0,170*1,05=50,337 [B] 
Odkop - Sanace: 282*0,200*1,1=62,040 [C] 
Objemová hmotnost: 2,1=2,100 [D] 
Doprava: 30=30,000 [E] 
(A+B+C)*D*E=11 965,401 [F]</t>
  </si>
  <si>
    <t>Frézování PK: 282*0,170=47,940 [A] 
Frézování PK - Pouze frézování: 110*0,110=12,100 [B] 
A+B=60,040 [C]</t>
  </si>
  <si>
    <t>Frézování PK: 282*0,170=47,940 [A] 
Frézování PK - Pouze frézování: 110*0,110=12,100 [B] 
Objemová hmotnost: 2,4=2,400 [C] 
Doprava: 30=30,000 [D] 
(A+B)*C*D=4 322,880 [E]</t>
  </si>
  <si>
    <t>Sejmutí ornice: 92*0,1=9,200 [A]</t>
  </si>
  <si>
    <t>12920</t>
  </si>
  <si>
    <t>ČIŠTĚNÍ KRAJNIC OD NÁNOSU</t>
  </si>
  <si>
    <t>Odkop - Krajnice: 38*0,3=11,400 [B]</t>
  </si>
  <si>
    <t>Odkop - Příkop: 20*0,75=15,000 [B]</t>
  </si>
  <si>
    <t>129946</t>
  </si>
  <si>
    <t>ČIŠTĚNÍ POTRUBÍ DN DO 400MM</t>
  </si>
  <si>
    <t>Pročištění propustku: 5=5,000 [A]</t>
  </si>
  <si>
    <t>Odkop - Svodné potrubí: 8*0,5*0,5=2,000 [A]</t>
  </si>
  <si>
    <t>Odkop - Vpusti: 0,6*0,6*0,6+0,9*0,9*0,9=0,945 [A]</t>
  </si>
  <si>
    <t>Odkop - Vpusti: 0,6*0,6*0,6+0,9*0,9*0,9=0,945 [A] 
Odkop - Svodné potrubí: 8*0,5*0,5=2,000 [B] 
A+B=2,945 [C]</t>
  </si>
  <si>
    <t>Dosypávka krajnice: 50*0,3=15,000 [A]</t>
  </si>
  <si>
    <t>Zásyp - Svodné potrubí: 8*0,5*0,5=2,000 [A]</t>
  </si>
  <si>
    <t>Pláň - Pod PK (50%): 282*0,5=141,000 [A]</t>
  </si>
  <si>
    <t>Rozprostření ornice: 92=92,000 [A]</t>
  </si>
  <si>
    <t>Ohumusování ornice: 92=92,000 [A]</t>
  </si>
  <si>
    <t>Podezdívka oplocení: 25*0,3*0,05=0,375 [A]</t>
  </si>
  <si>
    <t>Sloupky plotu: 8=8,000 [A]</t>
  </si>
  <si>
    <t>Lože a zásyp - Svodné potrubí: 8*0,5*0,5=2,000 [A]</t>
  </si>
  <si>
    <t>Podkladní vrstva - Vozovka: 282*0,250*1,1=77,550 [A] 
Podkladní vrstva - Sanace: 282*0,200*1,1=62,040 [B] 
A+B=139,590 [C]</t>
  </si>
  <si>
    <t>Vrstva vozovky ze SC: 282*0,170*1,05=50,337 [A]</t>
  </si>
  <si>
    <t>56962</t>
  </si>
  <si>
    <t>ZPEVNĚNÍ KRAJNIC Z RECYKLOVANÉHO MATERIÁLU TL DO 100MM</t>
  </si>
  <si>
    <t>Krajnice: 20=20,000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</si>
  <si>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</si>
  <si>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Plocha PK: 282=282,000 [A]</t>
  </si>
  <si>
    <t>Plocha PK: 282*2=564,000 [A] 
Plocha PK - Pouze odfrézování: 110*2=220,000 [B] 
A+B=784,000 [C]</t>
  </si>
  <si>
    <t>57475</t>
  </si>
  <si>
    <t>VOZOVKOVÉ VÝZTUŽNÉ VRSTVY Z GEOMŘÍŽOVINY</t>
  </si>
  <si>
    <t>Výztužné sítě komunikace: 7*2*2=28,000 [A]</t>
  </si>
  <si>
    <t>- dodání geomříže v požadované kvalitě a v množství včetně přesahů (přesahy započteny v jednotkové ceně) 
- očištění podkladu 
- pokládka geomříže dle předepsaného technologického předpisu</t>
  </si>
  <si>
    <t>Vrstva vozovky: 282*0,07=19,740 [A] 
Vrstva vozovky - Pouze odfrézování: 110*0,07=7,700 [B] 
A+B=27,440 [C]</t>
  </si>
  <si>
    <t>Vrstva vozovky: 282*0,06=16,920 [A]</t>
  </si>
  <si>
    <t>Vrstva vozovky: 282*0,04=11,280 [A] 
Vrstva vozovky - Pouze odfrézování: 110*0,04=4,400 [B] 
A+B=15,680 [C]</t>
  </si>
  <si>
    <t>Výplň spár zálivkou: 7+7=14,000 [A]</t>
  </si>
  <si>
    <t>Nové oplocení: 25*1,5=37,500 [A]</t>
  </si>
  <si>
    <t>Svodné potrubí: 8=8,000 [A]</t>
  </si>
  <si>
    <t>89732</t>
  </si>
  <si>
    <t>VPUSŤ DVORNÍ Z BETON DÍLCŮ</t>
  </si>
  <si>
    <t>Uv1: 1=1,000 [A]</t>
  </si>
  <si>
    <t>položka zahrnuje: 
dodávku a osazení předepsaného dílce včetně mříže 
předepsané podkladní konstrukce</t>
  </si>
  <si>
    <t>89742</t>
  </si>
  <si>
    <t>VPUSŤ CHODNÍKOVÁ Z BETON DÍLCŮ</t>
  </si>
  <si>
    <t>Uv2: 1=1,000 [A]</t>
  </si>
  <si>
    <t>914153</t>
  </si>
  <si>
    <t>DOPRAVNÍ ZNAČKY ZÁKLADNÍ VELIKOSTI HLINÍKOVÉ NEREFLEXNÍ - DEMONTÁŽ</t>
  </si>
  <si>
    <t>Značka A30: 4=4,000 [A]</t>
  </si>
  <si>
    <t>914161</t>
  </si>
  <si>
    <t>DOPRAVNÍ ZNAČKY ZÁKLADNÍ VELIKOSTI HLINÍKOVÉ FÓLIE TŘ 1 - DODÁVKA A MONTÁŽ</t>
  </si>
  <si>
    <t>Značka A29: 4=4,000 [A] 
Značka B24b: 1=1,000 [B] 
A+B=5,000 [C]</t>
  </si>
  <si>
    <t>914941</t>
  </si>
  <si>
    <t>SLOUPKY A STOJKY DOPRAVNÍCH ZNAČEK Z HLINÍK TRUBEK DO PATKY - DODÁVKA A MONTÁŽ</t>
  </si>
  <si>
    <t>Značka B24b: 1=1,000 [B]</t>
  </si>
  <si>
    <t>položka zahrnuje: 
- sloupky a upevňovací zařízení včetně jejich osazení (betonová patka, zemní práce)</t>
  </si>
  <si>
    <t>915111</t>
  </si>
  <si>
    <t>VODOROVNÉ DOPRAVNÍ ZNAČENÍ BARVOU HLADKÉ - DODÁVKA A POKLÁDKA</t>
  </si>
  <si>
    <t>V1a: 35*0,125=4,375 [A] 
V2b: 1,5*0,250*4=1,500 [B] 
V2b: 3*0,125*5=1,875 [C] 
V4: 101*0,250=25,250 [D] 
V5: 3*0,500*2=3,000 [E] 
A+B+C+D+E=36,000 [F]</t>
  </si>
  <si>
    <t>položka zahrnuje: 
- dodání a pokládku nátěrového materiálu (měří se pouze natíraná plocha) 
- předznačení a reflexní úpravu</t>
  </si>
  <si>
    <t>915221</t>
  </si>
  <si>
    <t>VODOR DOPRAV ZNAČ PLASTEM STRUKTURÁLNÍ NEHLUČNÉ - DOD A POKLÁDKA</t>
  </si>
  <si>
    <t>Proříznutí asfaltového krytu: 7=7,000 [A]</t>
  </si>
  <si>
    <t>Zatravňovací tvárnice: 20=20,000 [A]</t>
  </si>
  <si>
    <t>Příkopové tvárnice TZZ4: 20=20,000 [A]</t>
  </si>
  <si>
    <t>Dlažba z lomového kamene - Uv1: 3=3,000 [A]</t>
  </si>
  <si>
    <t>Odstranění oplocení: 25=25,000 [A]</t>
  </si>
  <si>
    <t>Odkop - Vrstva silnice ze ŠD: 282*0,250*1,1=77,550 [A] 
Odkop - Vrstva silnice ze SC: 282*0,170*1,05=50,337 [B] 
Odkop - Sanace: 282*0,200*1,1=62,040 [C] 
Odkop - Krajnice: 38*0,3=11,400 [D] 
Odkop - Příkop: 20*0,75=15,000 [E] 
Pročištění propustku: 5*0,125=0,625 [F] 
Objemová hmotnost: 2,1=2,100 [G] 
(A+B+C+D+E+F)*G=455,599 [H]</t>
  </si>
  <si>
    <t>Odkop - Svodné potrubí: 8*0,5*0,5=2,000 [A] 
Odkop - Svodné potrubí: 8*0,5*0,5=2,000 [B] 
Objemová hmotnost: 2,3=2,300 [C] 
(A+B)*C=9,200 [D]</t>
  </si>
  <si>
    <t>Frézování PK: 282*0,170=47,940 [A] 
Frézování PK - Pouze frézování: 110*0,110=12,100 [B] 
Objemová hmotnost: 2,4=2,400 [C] 
(A+B)*C=144,096 [D]</t>
  </si>
  <si>
    <t>SO 05</t>
  </si>
  <si>
    <t>Chodník</t>
  </si>
  <si>
    <t>Odkop - Odstavná plocha: 60*0,100=6,000 [A]</t>
  </si>
  <si>
    <t>Odkop - Odstavná plocha: 60*0,100=6,000 [A] 
Objemová hmotnost: 2,4=2,400 [B] 
Doprava: 30=30,000 [C] 
A*B*C=432,000 [D]</t>
  </si>
  <si>
    <t>Odkop - Chodník: 55*0,250=13,750 [A] 
Odkop - Kostky: 9*0,400=3,600 [B] 
A+B=17,350 [C]</t>
  </si>
  <si>
    <t>Odkop - Chodník: 55*0,250=13,750 [A] 
Odkop - Kostky: 9*0,400=3,600 [B] 
Objemová hmotnost: 2,1=2,100 [C] 
Doprava: 30=30,000 [D] 
(A+B)*C*D=1 093,050 [E]</t>
  </si>
  <si>
    <t>11352</t>
  </si>
  <si>
    <t>ODSTRANĚNÍ CHODNÍKOVÝCH A SILNIČNÍCH OBRUBNÍKŮ BETONOVÝCH</t>
  </si>
  <si>
    <t>Obrubník silniční - Odstavná plocha: 7=7,000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</si>
  <si>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</si>
  <si>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Sejmutí ornice: 160*0,1=16,000 [A]</t>
  </si>
  <si>
    <t>Zásyp - Sjezd (výzisk):  80*0,550=44,000 [A]</t>
  </si>
  <si>
    <t>Pláň - Pod chodníkem (50%): 55*0,5=27,500 [A] 
Pláň - Pod kostkami (50%): 9*0,5=4,500 [B] 
Pláň - Pod sjezdem (50%): 80*0,5=40,000 [C] 
A+B+C=72,000 [D]</t>
  </si>
  <si>
    <t>Rozprostření ornice: 160=160,000 [A]</t>
  </si>
  <si>
    <t>Zatravnění plochy: 160=160,000 [A]</t>
  </si>
  <si>
    <t>451314</t>
  </si>
  <si>
    <t>PODKLADNÍ A VÝPLŇOVÉ VRSTVY Z PROSTÉHO BETONU C25/30</t>
  </si>
  <si>
    <t>Podkladní vrstva - Pod kostkami: 9*0,15=1,350 [A]</t>
  </si>
  <si>
    <t>Podkladní vrstva - Pod chodníkem: 55*0,25=13,750 [A] 
Podkladní vrstva - Pod kostkami: 9*0,25=2,250 [B] 
A+B=16,000 [C]</t>
  </si>
  <si>
    <t>58210</t>
  </si>
  <si>
    <t>DLÁŽDĚNÉ KRYTY Z VELKÝCH KOSTEK BEZ LOŽE</t>
  </si>
  <si>
    <t>Kostky - Sjezd: 9=9,000 [B]</t>
  </si>
  <si>
    <t>- dodání dlažebního materiálu v požadované kvalitě, dodání materiálu pro předepsanou výplň spar 
- očištění podkladu 
- uložení dlažby dle předepsaného technologického předpisu včetně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</si>
  <si>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Dlažba (Bez zkosených hran) - Chodník: 50=50,000 [A]</t>
  </si>
  <si>
    <t>58261B</t>
  </si>
  <si>
    <t>KRYTY Z BETON DLAŽDIC SE ZÁMKEM BAREV RELIÉF TL 80MM DO LOŽE Z KAM</t>
  </si>
  <si>
    <t>Dlažba - Signální a varovné pásy (Kontrastní): 6=6,000 [A]</t>
  </si>
  <si>
    <t>587205</t>
  </si>
  <si>
    <t>PŘEDLÁŽDĚNÍ KRYTU Z BETONOVÝCH DLAŽDIC</t>
  </si>
  <si>
    <t>Dlažba - Předláždění: 8=8,000 [A]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</si>
  <si>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</si>
  <si>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R582612</t>
  </si>
  <si>
    <t>KRYTY Z BETON DLAŽDIC SE ZÁMKEM ŠEDÝCH (OSTROHRANNÁ) TL 80MM DO LOŽE Z KAM</t>
  </si>
  <si>
    <t>Dlažba (Ostrohranná) - Chodník: 7=7,000 [A]</t>
  </si>
  <si>
    <t>Obrubníky - Chodníkové: 61=61,000 [A]</t>
  </si>
  <si>
    <t>Obrubníky - Silniční: 26=26,000 [A] 
Obrubníky - Nájezdový: 5=5,000 [B] 
A+B=31,000 [C]</t>
  </si>
  <si>
    <t>91781</t>
  </si>
  <si>
    <t>VÝŠKOVÁ ÚPRAVA OBRUBNÍKŮ BETONOVÝCH</t>
  </si>
  <si>
    <t>Obrubníky - Chodníkové (Předláždění): 5+5=10,000 [A]</t>
  </si>
  <si>
    <t>Položka výšková úprava obrub zahrnuje jejich vytrhání, očištění, manipulaci, nové betonové lože a osazení. Případné nutné doplnění novými obrubami se uvede v položkách 9172 až 9177.</t>
  </si>
  <si>
    <t>Odkop - Chodník: 55*0,250=13,750 [A] 
Odkop - Kostky: 9*0,400=3,600 [B] 
Objemová hmotnost: 2,1=2,100 [C] 
(A+B)*C=36,435 [D]</t>
  </si>
  <si>
    <t>Odkop - Odstavná plocha: 60*0,100=6,000 [A] 
Objemová hmotnost: 2,4=2,400 [B] 
A*B=14,400 [C]</t>
  </si>
  <si>
    <t>Podkladní beton - Obrubníky: (5+5+7)*0,06=1,020 [A] 
Obrubník silniční - Odstavná plocha: 7*0,150*0,250=0,263 [B] 
Objemová hmotnost: 2,5=2,500 [C] 
(A+B)*C=3,208 [D]</t>
  </si>
  <si>
    <t>SO 06</t>
  </si>
  <si>
    <t>Místní komunikace</t>
  </si>
  <si>
    <t>Odkop - Vrstva silnice ze ŠD: 77*0,300*1,1=25,410 [A] 
Odkop - Srpovitá krajnice: 45*0,400*1,05=18,900 [B] 
Odkop - Křižovatka: 165*0,100=16,500 [C] 
Odkop - Sanace: 77*0,200*1,1=16,940 [D] 
A+B+C+D=77,750 [E]</t>
  </si>
  <si>
    <t>Odkop - Vrstva silnice ze ŠD: 77*0,300*1,1=25,410 [A] 
Odkop - Srpovitá krajnice: 45*0,400*1,05=18,900 [B] 
Odkop - Křižovatka: 165*0,100=16,500 [C] 
Odkop - Sanace: 77*0,200*1,1=16,940 [D] 
Objemová hmotnost: 2,1=2,100 [E] 
Doprava: 30=30,000 [F] 
(A+B+C+D)*E*F=4 898,250 [G]</t>
  </si>
  <si>
    <t>Frézování PK: 77*0,150=11,550 [A] 
Frézování PK - Pouze frézování: 105*0,040=4,200 [B] 
Frézování PK - Srpovitá krajnice: 45*0,150=6,750 [C] 
Frézování PK - Křižovatka: 165*0,150=24,750 [D] 
A+B+C+D=47,250 [E]</t>
  </si>
  <si>
    <t>Frézování PK: 77*0,150=11,550 [A] 
Frézování PK - Pouze frézování: 105*0,040=4,200 [B] 
Frézování PK - Srpovitá krajnice: 45*0,150=6,750 [C] 
Frézování PK - Křižovatka: 165*0,150=24,750 [D] 
Objemová hmotnost: 2,4=2,400 [E] 
Doprava: 30=30,000 [F] 
(A+B+C+D)*E*F=3 402,000 [G]</t>
  </si>
  <si>
    <t>Sejmutí ornice: 11*0,1=1,100 [A]</t>
  </si>
  <si>
    <t>Odkop - Krajnice: 11*0,1=1,100 [B]</t>
  </si>
  <si>
    <t>Pláň - Pod PK (50%): 122*0,5=61,000 [A]</t>
  </si>
  <si>
    <t>Rozprostření ornice: 11+186=197,000 [A]</t>
  </si>
  <si>
    <t>Zatravnění plochy: 11+186=197,000 [A]</t>
  </si>
  <si>
    <t>Podkladní vrstva - Pod kostkami: 45*0,15=6,750 [A]</t>
  </si>
  <si>
    <t>Podkladní vrstva - Vozovka: 77*0,300*1,1=25,410 [A] 
Podkladní vrstva - Srpovitá krajnice: 45*0,250*1,05=11,813 [B] 
Podkladní vrstva - Sanace: 77*0,200*1,1=16,940 [C] 
A+B+C=54,163 [D]</t>
  </si>
  <si>
    <t>Plocha PK: 77=77,000 [A]</t>
  </si>
  <si>
    <t>Plocha PK: 77*2=154,000 [A] 
Plocha PK - Pouze odfrézování: 105=105,000 [B] 
A+B=259,000 [C]</t>
  </si>
  <si>
    <t>574A03</t>
  </si>
  <si>
    <t>ASFALTOVÝ BETON PRO OBRUSNÉ VRSTVY ACO 11</t>
  </si>
  <si>
    <t>Vrstva vozovky: 77*0,04=3,080 [A] 
Vrstva vozovky - Pouze odfrézování: 105*0,04=4,200 [B] 
A+B=7,280 [C]</t>
  </si>
  <si>
    <t>Vrstva vozovky: 77*0,060=4,620 [A]</t>
  </si>
  <si>
    <t>Vrstva vozovky: 77*0,050=3,850 [A]</t>
  </si>
  <si>
    <t>Kostky - Srpovitá krajnice: 45=45,000 [B]</t>
  </si>
  <si>
    <t>Výplň spár zálivkou: 60=60,000 [A]</t>
  </si>
  <si>
    <t>V1a: 21*0,125=2,625 [A] 
V4: 55*0,250=13,750 [B] 
V6: 10*0,5+3,5=8,500 [C] 
A+B+C=24,875 [D]</t>
  </si>
  <si>
    <t>Obrubníky - Silniční: 27=27,000 [A]</t>
  </si>
  <si>
    <t>917426</t>
  </si>
  <si>
    <t>CHODNÍKOVÉ OBRUBY Z KAMENNÝCH OBRUBNÍKŮ ŠÍŘ 250MM</t>
  </si>
  <si>
    <t>Atypický obrubník se zkosenou hranou: 38=38,000 [A]</t>
  </si>
  <si>
    <t>Položka zahrnuje: 
dodání a pokládku kamenných obrubníků o rozměrech předepsaných zadávací dokumentací 
betonové lože i boční betonovou opěrku.</t>
  </si>
  <si>
    <t>Proříznutí asfaltového krytu: 47=47,000 [A]</t>
  </si>
  <si>
    <t>Odkop - Vrstva silnice ze ŠD: 77*0,300*1,1=25,410 [A] 
Odkop - Srpovitá krajnice: 45*0,400*1,05=18,900 [B] 
Odkop - Křižovatka: 165*0,100=16,500 [C] 
Odkop - Sanace: 77*0,200*1,1=16,940 [D] 
Objemová hmotnost: 2,1=2,100 [E] 
(A+B+C+D)*E=163,275 [F]</t>
  </si>
  <si>
    <t>Frézování PK: 77*0,150=11,550 [A] 
Frézování PK - Pouze frézování: 105*0,040=4,200 [B] 
Frézování PK - Srpovitá krajnice: 45*0,150=6,750 [C] 
Frézování PK - Křižovatka: 165*0,150=24,750 [D] 
Objemová hmotnost: 2,4=2,400 [E] 
(A+B+C+D)*E=113,400 [F]</t>
  </si>
  <si>
    <t>SO 07</t>
  </si>
  <si>
    <t>Propustek v km 2,564</t>
  </si>
  <si>
    <t>029511</t>
  </si>
  <si>
    <t>OSTATNÍ POŽADAVKY - POSUDKY A KONTROLY</t>
  </si>
  <si>
    <t>3 dny*8 hod=24,000 [A]</t>
  </si>
  <si>
    <t>11511</t>
  </si>
  <si>
    <t>ČERPÁNÍ VODY DO 500 L/MIN</t>
  </si>
  <si>
    <t>dočasné převedení toku během výstavby 
24 hod * 21dni=504,000 [A]</t>
  </si>
  <si>
    <t>Položka čerpání vody na povrchu zahrnuje i potrubí, pohotovost záložní čerpací soupravy a zřízení čerpací jímky. Součástí položky je také následná demontáž a likvidace těchto zařízení</t>
  </si>
  <si>
    <t>13173A</t>
  </si>
  <si>
    <t>HLOUBENÍ JAM ZAPAŽ I NEPAŽ TŘ. I - BEZ DOPRAVY</t>
  </si>
  <si>
    <t>5,5*7=38,500 [A] 
52,5=52,500 [B] 
A+B=91,000 [C]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</si>
  <si>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</si>
  <si>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</si>
  <si>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272325</t>
  </si>
  <si>
    <t>ZÁKLADY ZE ŽELEZOBETONU DO C30/37</t>
  </si>
  <si>
    <t>0,4*6,95=2,780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</si>
  <si>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</si>
  <si>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272368</t>
  </si>
  <si>
    <t>VÝZTUŽ ZÁKLADŮ ZE SVAŘ SÍTÍ</t>
  </si>
  <si>
    <t>10,5m2 * 12,4kg/m2 =130,200 [A] 
A*0.001=0,130 [B]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</si>
  <si>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</si>
  <si>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386325</t>
  </si>
  <si>
    <t>KOMPLETNÍ KONSTRUKCE JÍMEK ZE ŽELEZOBETONU C30/37</t>
  </si>
  <si>
    <t>Š2: 
((1,3*2,8)-(2,3*0,8))*1,650=2,970 [A] 
A+(0,25*1,3*2,8)=3,880 [B] 
Š1: 
((1,3*1,8)-(0,8*1,3))*1,80=2,340 [C] 
C+(0,25*1,3*1,8)=2,925 [D] 
CELKEM 
B+D=6,805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</si>
  <si>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</si>
  <si>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386365</t>
  </si>
  <si>
    <t>VÝZTUŽ KOMPLETNÍCH KONSTRUKCÍ JÍMEK Z OCELI 10505, B500B</t>
  </si>
  <si>
    <t>viz. výkaz výztuže šachet 
1,03=1,030 [A] 
viz. výkaz kari sítí šachet 
0,98=0,980 [B] 
celkem  
A+B=2,010 [C]</t>
  </si>
  <si>
    <t>betónová zálivka v šachtách 
Š2: 
2,3*0,8*0,25=0,460 [A] 
Š1: 
0,8*1,3*0,25=0,260 [B] 
CELKEM 
A+B=0,720 [C]</t>
  </si>
  <si>
    <t>podkladní beton pod trubním propustkem a šachtami 
0,1*(1,5*6,95)=1,043 [A] 
0,1*((1,6*3,1)+(1,6*2,1))=0,832 [B] 
A+B=1,875 [C]</t>
  </si>
  <si>
    <t>458523</t>
  </si>
  <si>
    <t>VÝPLŇ ZA OPĚRAMI A ZDMI Z KAMENIVA DRCENÉHO, INDEX ZHUTNĚNÍ ID DO 0,9</t>
  </si>
  <si>
    <t>4,5*6=27,000 [A] 
30,4=30,400 [B] 
A+B=57,400 [C]</t>
  </si>
  <si>
    <t>položka zahrnuje dodávku předepsaného kameniva, mimostaveništní a vnitrostaveništní dopravu a jeho uložení  
není-li v zadávací dokumentaci uvedeno jinak, jedná se o nakupovaný materiál</t>
  </si>
  <si>
    <t>711111</t>
  </si>
  <si>
    <t>IZOLACE BĚŽNÝCH KONSTRUKCÍ PROTI ZEMNÍ VLHKOSTI ASFALTOVÝMI NÁTĚRY</t>
  </si>
  <si>
    <t>nátěr betonových trub a základu + šachty 
3,5*6,95=24,325 [A] 
1,9*2*(1,3+2,8)=15,580 [B] 
2,05*2*(1,3+1,8)=12,710 [C] 
A+B+C=52,615 [D]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</si>
  <si>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</si>
  <si>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711509</t>
  </si>
  <si>
    <t>OCHRANA IZOLACE NA POVRCHU TEXTILIÍ</t>
  </si>
  <si>
    <t>ochrana nátěru betonových trub a základu + šachty 
3,5*6,95=24,325 [A] 
1,9*2*(1,3+2,8)=15,580 [B] 
2,05*2*(1,3+1,8)=12,710 [C] 
A+B+C=52,615 [D]</t>
  </si>
  <si>
    <t>položka zahrnuje:  
- dodání  předepsaného ochranného materiálu  
- zřízení ochrany izolace</t>
  </si>
  <si>
    <t>89915</t>
  </si>
  <si>
    <t>STUPADLA (A POD)</t>
  </si>
  <si>
    <t>5+5=10,000 [A]</t>
  </si>
  <si>
    <t>- Položka zahrnuje veškerý materiál, výrobky a polotovary, včetně mimostaveništní a vnitrostaveništní dopravy (rovněž přesuny), včetně naložení a složení,případně s uložením.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</si>
  <si>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</si>
  <si>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</si>
  <si>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</si>
  <si>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918358</t>
  </si>
  <si>
    <t>PROPUSTY Z TRUB DN 600MM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</si>
  <si>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</si>
  <si>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93261</t>
  </si>
  <si>
    <t>POCHOZÍ ROŠT Z KOMPOZITU - PŘEKRYTÍ ZRCADLA MOSTU</t>
  </si>
  <si>
    <t>Š1 
1,3*0,8=1,040 [A] 
Š2 
0,8*2,3=1,840 [B] 
A+B=2,880 [C]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</si>
  <si>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</si>
  <si>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96616A</t>
  </si>
  <si>
    <t>BOURÁNÍ KONSTRUKCÍ ZE ŽELEZOBETONU - BEZ DOPRAVY</t>
  </si>
  <si>
    <t>2,6=2,600 [A]</t>
  </si>
  <si>
    <t>položka zahrnuje:  
- rozbourání konstrukce bez ohledu na použitou technologii  
- veškeré pomocné konstrukce (lešení a pod.)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</si>
  <si>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5,5*7=38,500 [A] 
52,5=52,500 [B] 
A+B=91,000 [C] 
C*1,8=163,800 [D]</t>
  </si>
  <si>
    <t>2,6*2,5=6,500 [A]</t>
  </si>
  <si>
    <t>SO 08</t>
  </si>
  <si>
    <t>Propustek v km 2,620</t>
  </si>
  <si>
    <t>111208</t>
  </si>
  <si>
    <t>ODSTRANĚNÍ KŘOVIN S ODVOZEM DO 20KM</t>
  </si>
  <si>
    <t>odstranění křovin a stromů do průměru 100 mm  
doprava dřevin na předepsanou vzdálenost  
spálení na hromadách nebo štěpkování</t>
  </si>
  <si>
    <t>11523</t>
  </si>
  <si>
    <t>PŘEVEDENÍ VODY POTRUBÍM DN 300 NEBO ŽLABY R.O. DO 1,0M</t>
  </si>
  <si>
    <t>dočasné převedení toku během výstavby</t>
  </si>
  <si>
    <t>Položka převedení vody na povrchu zahrnuje zřízení, udržování a odstranění příslušného zařízení. Převedení vody se uvádí buď průměrem potrubí (DN) nebo délkou rozvinutého obvodu žlabu (r.o.).</t>
  </si>
  <si>
    <t>272324</t>
  </si>
  <si>
    <t>ZÁKLADY ZE ŽELEZOBETONU DO C25/30</t>
  </si>
  <si>
    <t>0,25*2,8*6,9=4,830 [A]</t>
  </si>
  <si>
    <t>48,9 m2 * 12,4kg/m2 =606,360 [A] 
A*0.001=0,606 [B]</t>
  </si>
  <si>
    <t>317325</t>
  </si>
  <si>
    <t>ŘÍMSY ZE ŽELEZOBETONU DO C30/37</t>
  </si>
  <si>
    <t>0,19*(8+8)=3,040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</si>
  <si>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</si>
  <si>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</si>
  <si>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</si>
  <si>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</si>
  <si>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333326</t>
  </si>
  <si>
    <t>MOSTNÍ OPĚRY A KŘÍDLA ZE ŽELEZOVÉHO BETONU DO C40/50</t>
  </si>
  <si>
    <t>(0,4*2,46+1,8*0,4)*2,8=4,771 [A] 
A*4=19,084 [B]</t>
  </si>
  <si>
    <t>333365</t>
  </si>
  <si>
    <t>VÝZTUŽ MOSTNÍCH OPĚR A KŘÍDEL Z OCELI 10505, B500B</t>
  </si>
  <si>
    <t>38912</t>
  </si>
  <si>
    <t>MOSTNÍ RÁMOVÉ KONSTRUKCE Z DÍLCŮ ŽELEZOBETONOVÝCH</t>
  </si>
  <si>
    <t>1,45*6,5=9,425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</si>
  <si>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</si>
  <si>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lože pod dlažbu  
0,1*(6,5+6,1)=1,260 [A] 
podkladní beton 
0,1*7,35*3,2=2,352 [B] 
0,1*8,8*4=3,520 [C] 
A+B+C=7,132 [D]</t>
  </si>
  <si>
    <t>7,8*6,5=50,700 [A]</t>
  </si>
  <si>
    <t>465512</t>
  </si>
  <si>
    <t>DLAŽBY Z LOMOVÉHO KAMENE NA MC</t>
  </si>
  <si>
    <t>0,2*(6,5+6,1)=2,520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</si>
  <si>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</si>
  <si>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nátěr prefabrikátu a základu 
6,7*6,5=43,550 [A]</t>
  </si>
  <si>
    <t>711112</t>
  </si>
  <si>
    <t>IZOLACE BĚŽNÝCH KONSTRUKCÍ PROTI ZEMNÍ VLHKOSTI ASFALTOVÝMI PÁSY</t>
  </si>
  <si>
    <t>izolace železobetonových čel: 
4*(4*2,8)=44,800 [A] 
4*3,3=13,200 [B] 
A+B=58,000 [C]</t>
  </si>
  <si>
    <t>71150</t>
  </si>
  <si>
    <t>OCHRANA IZOLACE NA POVRCHU</t>
  </si>
  <si>
    <t>ochrana izolace železobetonových čel: 
tvrdá ochrana - beton 
měkká ochrana  - extrudovaný polystyren 
4*(4*2,8)=44,800 [A] 
4*3,3=13,200 [B] 
A+B=58,000 [C]</t>
  </si>
  <si>
    <t>ochrana nátěru prefabrikátu a základu 
6,7*6,5=43,550 [A]</t>
  </si>
  <si>
    <t>26,3=26,300 [A]</t>
  </si>
  <si>
    <t>118*1,8=212,400 [A]</t>
  </si>
  <si>
    <t>26,3*2,5=65,750 [A]</t>
  </si>
  <si>
    <t>SO 09</t>
  </si>
  <si>
    <t>Napájení PZS P7131</t>
  </si>
  <si>
    <t>132838</t>
  </si>
  <si>
    <t>HLOUBENÍ RÝH ŠÍŘ DO 2M PAŽ I NEPAŽ TŘ. II, ODVOZ DO 20KM</t>
  </si>
  <si>
    <t>Výkop kabelových rýh</t>
  </si>
  <si>
    <t>Viz polohopis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</si>
  <si>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</si>
  <si>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Protlačování kabelové trasy pod kolejemi a komunikacemi</t>
  </si>
  <si>
    <t>Zasypání kabelových rýh</t>
  </si>
  <si>
    <t>Viz polohopis, odpovídá výkopu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</si>
  <si>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</si>
  <si>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Úprava povrchu zasypaných kabelových rýh</t>
  </si>
  <si>
    <t>1m2 na 1m výkopu, viz polohopis</t>
  </si>
  <si>
    <t>Dodávka a montáž zařízení</t>
  </si>
  <si>
    <t>Viz Technická zpráva a polohopis</t>
  </si>
  <si>
    <t>1. Položka obsahuje:   
 – veškeré práce a materiál obsažený v názvu položky   
2. Položka neobsahuje:   
 X   
3. Způsob měření:   
Udává se počet kusů kompletní konstrukce nebo práce.</t>
  </si>
  <si>
    <t>Dodávka a montáž kabelových žlabů</t>
  </si>
  <si>
    <t>1. Položka obsahuje:   
 – úprava dna výkopu   
 – položení betonového žlabu / chráničky včetně zakrytí   
 – pomocné mechanismy   
2. Položka neobsahuje:   
 X   
3. Způsob měření:   
Udává se počet kusů kompletní konstrukce nebo práce.</t>
  </si>
  <si>
    <t>702211</t>
  </si>
  <si>
    <t>KABELOVÁ CHRÁNIČKA ZEMNÍ DN DO 100 MM</t>
  </si>
  <si>
    <t>Dodávka a montáž chrániček do protlaků a výkopů</t>
  </si>
  <si>
    <t>Dodávka a montáž označovací fólie šířky 33cm do výkopů</t>
  </si>
  <si>
    <t>1. Položka obsahuje:   
 – přípravu podkladu pro osazení   
2. Položka neobsahuje:   
 X   
3. Způsob měření:   
Měří se metr délkový.</t>
  </si>
  <si>
    <t>702901</t>
  </si>
  <si>
    <t>ZASYPÁNÍ KABELOVÉHO ŽLABU VRSTVOU Z PŘESÁTÉHO PÍSKU SVĚTLÉ ŠÍŘKY DO 120 MM</t>
  </si>
  <si>
    <t>dodávka materiálu a tvorba pískového lože pro kabely</t>
  </si>
  <si>
    <t>Napájení NN</t>
  </si>
  <si>
    <t>741413</t>
  </si>
  <si>
    <t>ZÁSUVKA/PŘÍVODKA PRŮMYSLOVÁ, KRYTÍ IP 44 400 V, DO 63 A</t>
  </si>
  <si>
    <t>Dodávka a montáž příslušných přístrojů do rozvaděčů</t>
  </si>
  <si>
    <t>Viz schéma</t>
  </si>
  <si>
    <t>1. Položka obsahuje:  
 – kompletní přístroj v krytu vč. příslušenství  
2. Položka neobsahuje:  
 X  
3. Způsob měření:  
Udává se počet kusů kompletní konstrukce nebo práce.</t>
  </si>
  <si>
    <t>Dodávka a montáž zemnícího pásku FeZn 30/4 a kulatiny FeZn 8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</si>
  <si>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</si>
  <si>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741C01</t>
  </si>
  <si>
    <t>EKVIPOTENCIÁLNÍ PŘÍPOJNICE</t>
  </si>
  <si>
    <t>Součást HZB/MET</t>
  </si>
  <si>
    <t>1. Položka obsahuje:  
 – veškeré práce a materiál obsažený v názvu položky  
2. Položka neobsahuje:  
 X  
3. Způsob měření:  
Udává se počet kusů kompletní konstrukce nebo práce.</t>
  </si>
  <si>
    <t>741C07</t>
  </si>
  <si>
    <t>VYVEDENÍ UZEMŇOVACÍCH VODIČŮ NA POVRCH/KONSTRUKCI</t>
  </si>
  <si>
    <t>Připojení HZB/MET na uzemnění</t>
  </si>
  <si>
    <t>1. Položka obsahuje:  
 – vodivé připojení vodiče na konstrukci  
 – dělení, tvarování, spojování  
 – ochranný i barevný nátěr spoje dle příslušných norem  
2. Položka neobsahuje:  
 X  
3. Způsob měření:  
Udává se počet kusů kompletní konstrukce nebo práce.</t>
  </si>
  <si>
    <t>Dodávka a montáž kabelu</t>
  </si>
  <si>
    <t>Viz schéma a tabulka kabelů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</si>
  <si>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</si>
  <si>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Zakončení kabelu, rozdělení žil, zapojení jednotlivích žil na svorky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</si>
  <si>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</si>
  <si>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742L22</t>
  </si>
  <si>
    <t>UKONČENÍ DVOU AŽ PĚTIŽÍLOVÉHO KABELU KABELOVOU SPOJKOU OD 4 DO 16 MM2</t>
  </si>
  <si>
    <t>Zakončení kabelů, rozdělení žil, dodávka a montáž kompletní spojky</t>
  </si>
  <si>
    <t>742P13</t>
  </si>
  <si>
    <t>ZATAŽENÍ KABELU DO CHRÁNIČKY - KABEL DO 4 KG/M</t>
  </si>
  <si>
    <t>Montáž kabelů do připravených chrániček</t>
  </si>
  <si>
    <t>Viz polohopis, odpovídá délce chrániček</t>
  </si>
  <si>
    <t>1. Položka obsahuje:  
 – montáž kabelu o váze do 4 kg/m do chráničky/ kolektoru  
2. Položka neobsahuje:  
 X  
3. Způsob měření:  
Měří se metr délkový.</t>
  </si>
  <si>
    <t>743F21</t>
  </si>
  <si>
    <t>SKŘÍŇ ELEKTROMĚROVÁ V KOMPAKTNÍM PILÍŘI PRO PŘÍMÉ MĚŘENÍ DO 80 A JEDNOSAZBOVÉ VČETNĚ VÝSTROJE</t>
  </si>
  <si>
    <t>Dodávka a montáž rozvaděče RE</t>
  </si>
  <si>
    <t>1. Položka obsahuje:  
 – instalaci do terénu vč. prefabrikovaného základu a zapojení  
 – technický popis viz. projektová dokumentace  
2. Položka neobsahuje:  
 – zemní práce  
3. Způsob měření:  
Udává se počet kusů kompletní konstrukce nebo práce.</t>
  </si>
  <si>
    <t>744231</t>
  </si>
  <si>
    <t>KABELOVÁ SKŘÍŇ VENKOVNÍ SPOLEČNÁ PŘÍSTROJOVÁ PRO PŘEJEZDY</t>
  </si>
  <si>
    <t>Dodávka a montáž rozvaděče RP1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</si>
  <si>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</si>
  <si>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</si>
  <si>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</si>
  <si>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</si>
  <si>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744634</t>
  </si>
  <si>
    <t>JISTIČ TŘÍPÓLOVÝ (10 KA) OD 25 DO 40 A</t>
  </si>
  <si>
    <t>744B31</t>
  </si>
  <si>
    <t>PÁČKOVÝ VYPÍNAČ TŘÍPÓLOVÝ (10 KA) DO 32 A</t>
  </si>
  <si>
    <t>744C01</t>
  </si>
  <si>
    <t>POMOCNÝ SPÍNAČ K MODULÁRNÍMU PŘÍSTROJI DO 125 A</t>
  </si>
  <si>
    <t>744C02</t>
  </si>
  <si>
    <t>NAPĚŤOVÁ SPOUŠŤ K MODULÁRNÍMU PŘÍSTROJI DO 125 A</t>
  </si>
  <si>
    <t>744J32</t>
  </si>
  <si>
    <t>SILOVÝ KOMPLETNÍ VYPÍNAČ 0-1 TŘÍ-ČTYŘPÓLOVÝ PŘES 32 DO 63 A</t>
  </si>
  <si>
    <t>744Q12</t>
  </si>
  <si>
    <t>SVODIČ PŘEPĚTÍ TYP 1 (TŘÍDA B) 3-4 PÓLOVÝ</t>
  </si>
  <si>
    <t>744R11</t>
  </si>
  <si>
    <t>SVORKA DO 2,5 MM2</t>
  </si>
  <si>
    <t>1. Položka obsahuje:  
 – veškeré příslušenství  
 – technický popis viz. projektová dokumentace  
2. Položka neobsahuje:  
 X  
3. Způsob měření:  
Udává se počet kusů kompletní konstrukce nebo práce.</t>
  </si>
  <si>
    <t>744R12</t>
  </si>
  <si>
    <t>SVORKA OD 4 DO 16 MM2</t>
  </si>
  <si>
    <t>744R13</t>
  </si>
  <si>
    <t>SVORKA OD 25 DO 50 MM2</t>
  </si>
  <si>
    <t>744R35</t>
  </si>
  <si>
    <t>OZNAČOVACÍ ŠTÍTEK DO ROZVADĚČE NN</t>
  </si>
  <si>
    <t>744R36</t>
  </si>
  <si>
    <t>OBAL NA VÝKRESY DO ROZVADĚČE NN</t>
  </si>
  <si>
    <t>744Z01</t>
  </si>
  <si>
    <t>DEMONTÁŽ ROZVODNICE NN</t>
  </si>
  <si>
    <t>Demontáž stávajícího RP1</t>
  </si>
  <si>
    <t>Viz Technická zpráva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</si>
  <si>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</si>
  <si>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744Z05</t>
  </si>
  <si>
    <t>DEMONTÁŽ JISTIČE NEBO VYPÍNAČE Z ROZVADĚČE NN</t>
  </si>
  <si>
    <t>Demontáž stávajícího sazbového jističe v RTS</t>
  </si>
  <si>
    <t>Viz Technická zpráva a schéma</t>
  </si>
  <si>
    <t>747212</t>
  </si>
  <si>
    <t>CELKOVÁ PROHLÍDKA, ZKOUŠENÍ, MĚŘENÍ A VYHOTOVENÍ VÝCHOZÍ REVIZNÍ ZPRÁVY, PRO OBJEM IN PŘES 100 DO 500 TIS. KČ</t>
  </si>
  <si>
    <t>Provedení revize zařízení vč. předepsaných zkoušek, vydání revizní zprávy</t>
  </si>
  <si>
    <t>Viz technická zpráva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</si>
  <si>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</si>
  <si>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747301</t>
  </si>
  <si>
    <t>PROVEDENÍ PROHLÍDKY A ZKOUŠKY PRÁVNICKOU OSOBOU, VYDÁNÍ PRŮKAZU ZPŮSOBILOSTI</t>
  </si>
  <si>
    <t>Vydání průkazu způsobilosti</t>
  </si>
  <si>
    <t>1. Položka obsahuje:   
 – cenu za vyhotovení dokladu právnickou osobou o silnoproudých zařízeních a vydání průkazu způsobilosti   
2. Položka neobsahuje:   
 X   
3. Způsob měření:   
Udává se počet kusů kompletní konstrukce nebo práce.</t>
  </si>
  <si>
    <t>747701</t>
  </si>
  <si>
    <t>DOKONČOVACÍ MONTÁŽNÍ PRÁCE NA ELEKTRICKÉM ZAŘÍZENÍ</t>
  </si>
  <si>
    <t>Dokončovací práce, koordinace prací s ostatními zhotoviteli, případné úpravy zapojení vč. podružného materiálu</t>
  </si>
  <si>
    <t>1. Položka obsahuje:   
 – cenu za práce spojené s uváděním zařízení do provozu, drobné montážní práce v rozvaděčích, koordinaci se zhotoviteli souvisejících zařízení apod.   
2. Položka neobsahuje:   
 X   
3. Způsob měření:   
Udává se čas v hodinách.</t>
  </si>
  <si>
    <t>75IFC1</t>
  </si>
  <si>
    <t>KABELOVÝ ZÁVĚR DO 20 ŽIL</t>
  </si>
  <si>
    <t>Dodávka HZB/MET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</si>
  <si>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</si>
  <si>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75IFCX</t>
  </si>
  <si>
    <t>KABELOVÝ ZÁVĚR - MONTÁŽ</t>
  </si>
  <si>
    <t>Montáž HZB/MET</t>
  </si>
  <si>
    <t>Viz schémata</t>
  </si>
  <si>
    <t>1. Položka obsahuje:   
 – kompletní montáž specifikovaného bloku/zařízení a souvisejícího příslušenství včetně potřebného drobného montážního materiálu   
 – veškeré potřebné mechanizmy, včetně obsluhy, náklady na mzdy a přibližné (průměrné) náklady na pořízení potřebných materiálů včetně všech ostatních vedlejších nákladů   
2. Položka neobsahuje:   
 X   
3. Způsob měření:   
Udává se počet kusů kompletní konstrukce nebo práce.</t>
  </si>
  <si>
    <t>Viz polohopis, odpovídá délce výkopů</t>
  </si>
  <si>
    <t>SO 90-90</t>
  </si>
  <si>
    <t>Likvidace odpadů</t>
  </si>
  <si>
    <t>SO 02: 316,472=316,472 [A] 
SO 03: 85,195=85,195 [B] 
SO 04: 455,599=455,599 [C] 
SO 05: 36,435=36,435 [D] 
SO 06: 163,275=163,275 [E] 
SO 07: 163,800=163,800 [F] 
SO 08: 212,400=212,400 [G] 
A+B+C+D+E+F+G=1 433,176 [H]</t>
  </si>
  <si>
    <t>SO 02: 254,900=254,900 [A] 
SO 04: 9,200=9,200 [B] 
SO 09: 1=1,000 [C] 
A+B+C=265,100 [D]</t>
  </si>
  <si>
    <t>SO 03: 37,872=37,872 [A] 
SO 04: 144,096=144,096 [B] 
SO 05: 14,400=14,400 [C] 
SO 06: 113,400=113,400 [D] 
A+B+C+D=309,768 [E]</t>
  </si>
  <si>
    <t>SO 02: 32,938=32,938 [A] 
SO 05: 3,208=3,208 [B] 
SO 07: 6,500=6,500 [C] 
SO 08: 65,750=65,750 [D] 
A+B+C+D=108,396 [E]</t>
  </si>
  <si>
    <t>SO 01: 188,748=188,748 [A]</t>
  </si>
  <si>
    <t>PS 01: 0,5=0,500 [A]</t>
  </si>
  <si>
    <t>SO 01: 0,013=0,013 [A]</t>
  </si>
  <si>
    <t>SO 01: 0,017=0,017 [A]</t>
  </si>
  <si>
    <t>SO 01: 3,040=3,040 [A]</t>
  </si>
  <si>
    <t>PS 01: 0,2=0,200 [A]</t>
  </si>
  <si>
    <t>SO 98-98</t>
  </si>
  <si>
    <t>Všeobecný objekt</t>
  </si>
  <si>
    <t>Dokumentace stavby</t>
  </si>
  <si>
    <t>VSEOB001</t>
  </si>
  <si>
    <t>Geodetická dokumentace skutečného provedení stavby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</si>
  <si>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</si>
  <si>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</si>
  <si>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</si>
  <si>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</si>
  <si>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</si>
  <si>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</si>
  <si>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</si>
  <si>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</si>
  <si>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</si>
  <si>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</si>
  <si>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</si>
  <si>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</si>
  <si>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</si>
  <si>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</si>
  <si>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</si>
  <si>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</si>
  <si>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</si>
  <si>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</si>
  <si>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</si>
  <si>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
Položka zahrnuje  všechny nezbytné práce, náklady a zařízení  včetně  všech doprav a pomocného materiálu nutných  pro uskutečnění dané činnosti."</t>
  </si>
  <si>
    <t>VSEOB006</t>
  </si>
  <si>
    <t>Osvědčení o bezpečnosti před uvedením do provozu</t>
  </si>
  <si>
    <t>Zajištění vydání osvědčení o bezpečnosti před uvedením do provozu.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</si>
  <si>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
Položka zahrnuje  všechny nezbytné práce, náklady a zařízení  včetně  všech doprav a pomocného materiálu nutných  pro uskutečnění dané činnosti."</t>
  </si>
  <si>
    <t>Nájmy hrazené zhotovitelem stavby</t>
  </si>
  <si>
    <t>Nájem za dočasný zábor poz č. 1967/3 a 282/2 ve vlastnictví BULANA spol. s r.o. o předpokládané ploše 298 m2. 
Nájem za dočasný zábor poz č. 1250/4 ve vlastnictví České dráhy, a.s. o předpokládané ploše 910 m2. 
Nájem za dočasný zábor poz č. 2179/9 ve vlastnictví Marušková Pavlína a Pochylý Martin o předpokládané ploše 33 m2.</t>
  </si>
  <si>
    <t>Zajištění a vyhotovení geometrického plánu</t>
  </si>
  <si>
    <t>Zajištění a vyhotovení geometrických plánů pro zřízení služebnosti na pozemcích, které jsou vypsány v části dokumentace "I.2.5 - Dotčení pozemků stavbou".</t>
  </si>
  <si>
    <t>Počet pozemků s věcnými břemeny: 9=9,000 [A]</t>
  </si>
  <si>
    <t>Exkurze</t>
  </si>
  <si>
    <t>1x Exkurze</t>
  </si>
  <si>
    <t>v předepsaném rozsahu dle Obchodních podmínek</t>
  </si>
  <si>
    <t>VSEOB007</t>
  </si>
  <si>
    <t>VSEOB08</t>
  </si>
  <si>
    <t>VSEOB09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</si>
</sst>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6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3" fillId="0" borderId="1" xfId="6" applyFont="1" applyBorder="1" applyAlignment="1">
      <alignment horizontal="left"/>
    </xf>
    <xf numFmtId="4" fontId="3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4" borderId="1" xfId="6" applyNumberFormat="1" applyFont="1" applyFill="1" applyBorder="1" applyAlignment="1" applyProtection="1">
      <alignment horizontal="center"/>
      <protection locked="0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4" fontId="0" fillId="0" borderId="0" xfId="0" applyNumberFormat="1"/>
    <xf numFmtId="4" fontId="0" fillId="0" borderId="4" xfId="6" applyNumberFormat="1" applyFont="1" applyBorder="1" applyAlignment="1">
      <alignment horizontal="center"/>
    </xf>
    <xf numFmtId="4" fontId="0" fillId="0" borderId="2" xfId="6" applyNumberFormat="1" applyFont="1" applyBorder="1" applyAlignment="1">
      <alignment horizontal="center"/>
    </xf>
    <xf numFmtId="0" fontId="0" fillId="0" borderId="4" xfId="0" applyBorder="1"/>
    <xf numFmtId="0" fontId="0" fillId="0" borderId="2" xfId="0" applyBorder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2" fillId="2" borderId="0" xfId="6" applyFont="1" applyFill="1"/>
    <xf numFmtId="0" fontId="4" fillId="3" borderId="1" xfId="6" applyFont="1" applyFill="1" applyBorder="1" applyAlignment="1">
      <alignment horizontal="center" vertical="center" wrapText="1"/>
    </xf>
    <xf numFmtId="0" fontId="5" fillId="2" borderId="0" xfId="6" applyFont="1" applyFill="1" applyAlignment="1">
      <alignment horizontal="right"/>
    </xf>
    <xf numFmtId="0" fontId="5" fillId="2" borderId="2" xfId="6" applyFont="1" applyFill="1" applyBorder="1" applyAlignment="1">
      <alignment horizontal="right"/>
    </xf>
    <xf numFmtId="0" fontId="0" fillId="2" borderId="2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workbookViewId="0">
      <selection activeCell="D21" sqref="D21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39"/>
      <c r="B1" s="1" t="s">
        <v>0</v>
      </c>
      <c r="C1" s="1"/>
      <c r="D1" s="1"/>
      <c r="E1" s="1"/>
    </row>
    <row r="2" spans="1:5" ht="12.75" customHeight="1" x14ac:dyDescent="0.2">
      <c r="A2" s="39"/>
      <c r="B2" s="40" t="s">
        <v>1</v>
      </c>
      <c r="C2" s="1"/>
      <c r="D2" s="1"/>
      <c r="E2" s="1"/>
    </row>
    <row r="3" spans="1:5" ht="20.100000000000001" customHeight="1" x14ac:dyDescent="0.2">
      <c r="A3" s="39"/>
      <c r="B3" s="39"/>
      <c r="C3" s="1"/>
      <c r="D3" s="1"/>
      <c r="E3" s="1"/>
    </row>
    <row r="4" spans="1:5" ht="20.100000000000001" customHeight="1" x14ac:dyDescent="0.3">
      <c r="A4" s="1"/>
      <c r="B4" s="41" t="s">
        <v>2</v>
      </c>
      <c r="C4" s="39"/>
      <c r="D4" s="39"/>
      <c r="E4" s="1"/>
    </row>
    <row r="5" spans="1:5" ht="12.75" customHeight="1" x14ac:dyDescent="0.2">
      <c r="A5" s="1"/>
      <c r="B5" s="39" t="s">
        <v>3</v>
      </c>
      <c r="C5" s="39"/>
      <c r="D5" s="39"/>
      <c r="E5" s="1"/>
    </row>
    <row r="6" spans="1:5" ht="12.75" customHeight="1" x14ac:dyDescent="0.2">
      <c r="A6" s="1"/>
      <c r="B6" s="3" t="s">
        <v>4</v>
      </c>
      <c r="C6" s="6">
        <f>SUM(C10:C21)</f>
        <v>0</v>
      </c>
      <c r="D6" s="1"/>
      <c r="E6" s="1"/>
    </row>
    <row r="7" spans="1:5" ht="12.75" customHeight="1" x14ac:dyDescent="0.2">
      <c r="A7" s="1"/>
      <c r="B7" s="3" t="s">
        <v>5</v>
      </c>
      <c r="C7" s="6">
        <f>SUM(E10:E21)</f>
        <v>0</v>
      </c>
      <c r="D7" s="1"/>
      <c r="E7" s="1"/>
    </row>
    <row r="8" spans="1:5" ht="12.75" customHeight="1" x14ac:dyDescent="0.2">
      <c r="A8" s="5"/>
      <c r="B8" s="5"/>
      <c r="C8" s="5"/>
      <c r="D8" s="5"/>
      <c r="E8" s="5"/>
    </row>
    <row r="9" spans="1:5" ht="12.75" customHeight="1" x14ac:dyDescent="0.2">
      <c r="A9" s="4" t="s">
        <v>6</v>
      </c>
      <c r="B9" s="4" t="s">
        <v>7</v>
      </c>
      <c r="C9" s="4" t="s">
        <v>8</v>
      </c>
      <c r="D9" s="4" t="s">
        <v>9</v>
      </c>
      <c r="E9" s="4" t="s">
        <v>10</v>
      </c>
    </row>
    <row r="10" spans="1:5" ht="12.75" customHeight="1" x14ac:dyDescent="0.2">
      <c r="A10" s="15" t="s">
        <v>24</v>
      </c>
      <c r="B10" s="15" t="s">
        <v>25</v>
      </c>
      <c r="C10" s="16">
        <f>'PS 01'!I3</f>
        <v>0</v>
      </c>
      <c r="D10" s="16">
        <f>'PS 01'!O2</f>
        <v>0</v>
      </c>
      <c r="E10" s="16">
        <f t="shared" ref="E10:E21" si="0">C10+D10</f>
        <v>0</v>
      </c>
    </row>
    <row r="11" spans="1:5" ht="12.75" customHeight="1" x14ac:dyDescent="0.2">
      <c r="A11" s="15" t="s">
        <v>494</v>
      </c>
      <c r="B11" s="15" t="s">
        <v>495</v>
      </c>
      <c r="C11" s="16">
        <f>'SO 01'!I3</f>
        <v>0</v>
      </c>
      <c r="D11" s="16">
        <f>'SO 01'!O2</f>
        <v>0</v>
      </c>
      <c r="E11" s="16">
        <f t="shared" si="0"/>
        <v>0</v>
      </c>
    </row>
    <row r="12" spans="1:5" ht="12.75" customHeight="1" x14ac:dyDescent="0.2">
      <c r="A12" s="15" t="s">
        <v>624</v>
      </c>
      <c r="B12" s="15" t="s">
        <v>625</v>
      </c>
      <c r="C12" s="16">
        <f>'SO 02'!I3</f>
        <v>0</v>
      </c>
      <c r="D12" s="16">
        <f>'SO 02'!O2</f>
        <v>0</v>
      </c>
      <c r="E12" s="16">
        <f t="shared" si="0"/>
        <v>0</v>
      </c>
    </row>
    <row r="13" spans="1:5" ht="12.75" customHeight="1" x14ac:dyDescent="0.2">
      <c r="A13" s="15" t="s">
        <v>800</v>
      </c>
      <c r="B13" s="15" t="s">
        <v>801</v>
      </c>
      <c r="C13" s="16">
        <f>'SO 03'!I3</f>
        <v>0</v>
      </c>
      <c r="D13" s="16">
        <f>'SO 03'!O2</f>
        <v>0</v>
      </c>
      <c r="E13" s="16">
        <f t="shared" si="0"/>
        <v>0</v>
      </c>
    </row>
    <row r="14" spans="1:5" ht="12.75" customHeight="1" x14ac:dyDescent="0.2">
      <c r="A14" s="15" t="s">
        <v>876</v>
      </c>
      <c r="B14" s="15" t="s">
        <v>877</v>
      </c>
      <c r="C14" s="16">
        <f>'SO 04'!I3</f>
        <v>0</v>
      </c>
      <c r="D14" s="16">
        <f>'SO 04'!O2</f>
        <v>0</v>
      </c>
      <c r="E14" s="16">
        <f t="shared" si="0"/>
        <v>0</v>
      </c>
    </row>
    <row r="15" spans="1:5" ht="12.75" customHeight="1" x14ac:dyDescent="0.2">
      <c r="A15" s="15" t="s">
        <v>951</v>
      </c>
      <c r="B15" s="15" t="s">
        <v>952</v>
      </c>
      <c r="C15" s="16">
        <f>'SO 05'!I3</f>
        <v>0</v>
      </c>
      <c r="D15" s="16">
        <f>'SO 05'!O2</f>
        <v>0</v>
      </c>
      <c r="E15" s="16">
        <f t="shared" si="0"/>
        <v>0</v>
      </c>
    </row>
    <row r="16" spans="1:5" ht="12.75" customHeight="1" x14ac:dyDescent="0.2">
      <c r="A16" s="15" t="s">
        <v>994</v>
      </c>
      <c r="B16" s="15" t="s">
        <v>995</v>
      </c>
      <c r="C16" s="16">
        <f>'SO 06'!I3</f>
        <v>0</v>
      </c>
      <c r="D16" s="16">
        <f>'SO 06'!O2</f>
        <v>0</v>
      </c>
      <c r="E16" s="16">
        <f t="shared" si="0"/>
        <v>0</v>
      </c>
    </row>
    <row r="17" spans="1:5" ht="12.75" customHeight="1" x14ac:dyDescent="0.2">
      <c r="A17" s="15" t="s">
        <v>1025</v>
      </c>
      <c r="B17" s="15" t="s">
        <v>1026</v>
      </c>
      <c r="C17" s="16">
        <f>'SO 07'!I3</f>
        <v>0</v>
      </c>
      <c r="D17" s="16">
        <f>'SO 07'!O2</f>
        <v>0</v>
      </c>
      <c r="E17" s="16">
        <f t="shared" si="0"/>
        <v>0</v>
      </c>
    </row>
    <row r="18" spans="1:5" ht="12.75" customHeight="1" x14ac:dyDescent="0.2">
      <c r="A18" s="15" t="s">
        <v>1088</v>
      </c>
      <c r="B18" s="15" t="s">
        <v>1089</v>
      </c>
      <c r="C18" s="16">
        <f>'SO 08'!I3</f>
        <v>0</v>
      </c>
      <c r="D18" s="16">
        <f>'SO 08'!O2</f>
        <v>0</v>
      </c>
      <c r="E18" s="16">
        <f t="shared" si="0"/>
        <v>0</v>
      </c>
    </row>
    <row r="19" spans="1:5" ht="12.75" customHeight="1" x14ac:dyDescent="0.2">
      <c r="A19" s="15" t="s">
        <v>1134</v>
      </c>
      <c r="B19" s="15" t="s">
        <v>1135</v>
      </c>
      <c r="C19" s="16">
        <f>'SO 09'!I3</f>
        <v>0</v>
      </c>
      <c r="D19" s="16">
        <f>'SO 09'!O2</f>
        <v>0</v>
      </c>
      <c r="E19" s="16">
        <f t="shared" si="0"/>
        <v>0</v>
      </c>
    </row>
    <row r="20" spans="1:5" ht="12.75" customHeight="1" x14ac:dyDescent="0.2">
      <c r="A20" s="15" t="s">
        <v>1255</v>
      </c>
      <c r="B20" s="15" t="s">
        <v>1256</v>
      </c>
      <c r="C20" s="16">
        <f>'SO 90-90'!I3</f>
        <v>0</v>
      </c>
      <c r="D20" s="16">
        <f>'SO 90-90'!O2</f>
        <v>0</v>
      </c>
      <c r="E20" s="16">
        <f t="shared" si="0"/>
        <v>0</v>
      </c>
    </row>
    <row r="21" spans="1:5" ht="12.75" customHeight="1" x14ac:dyDescent="0.2">
      <c r="A21" s="15" t="s">
        <v>1267</v>
      </c>
      <c r="B21" s="15" t="s">
        <v>1268</v>
      </c>
      <c r="C21" s="16">
        <f>'SO 98-98'!I3</f>
        <v>0</v>
      </c>
      <c r="D21" s="16">
        <f>'SO 98-98'!O2</f>
        <v>0</v>
      </c>
      <c r="E21" s="16">
        <f t="shared" si="0"/>
        <v>0</v>
      </c>
    </row>
  </sheetData>
  <sheetProtection password="C0DF" sheet="1" objects="1" scenarios="1"/>
  <mergeCells count="4">
    <mergeCell ref="A1:A3"/>
    <mergeCell ref="B2:B3"/>
    <mergeCell ref="B4:D4"/>
    <mergeCell ref="B5:D5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0+O8+O13+O30+O39+O60+O73+O90+O99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1088</v>
      </c>
      <c r="I3" s="33">
        <f>0+I8+I13+I30+I39+I60+I73+I90+I99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1088</v>
      </c>
      <c r="D4" s="45"/>
      <c r="E4" s="13" t="s">
        <v>1089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1027</v>
      </c>
      <c r="D9" s="17" t="s">
        <v>47</v>
      </c>
      <c r="E9" s="22" t="s">
        <v>1028</v>
      </c>
      <c r="F9" s="23" t="s">
        <v>417</v>
      </c>
      <c r="G9" s="24">
        <v>24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50</v>
      </c>
      <c r="E10" s="28" t="s">
        <v>47</v>
      </c>
    </row>
    <row r="11" spans="1:18" x14ac:dyDescent="0.2">
      <c r="A11" s="29" t="s">
        <v>51</v>
      </c>
      <c r="E11" s="30" t="s">
        <v>1029</v>
      </c>
    </row>
    <row r="12" spans="1:18" x14ac:dyDescent="0.2">
      <c r="A12" t="s">
        <v>52</v>
      </c>
      <c r="E12" s="28" t="s">
        <v>503</v>
      </c>
    </row>
    <row r="13" spans="1:18" ht="12.75" customHeight="1" x14ac:dyDescent="0.2">
      <c r="A13" s="5" t="s">
        <v>43</v>
      </c>
      <c r="B13" s="5"/>
      <c r="C13" s="31" t="s">
        <v>29</v>
      </c>
      <c r="D13" s="5"/>
      <c r="E13" s="19" t="s">
        <v>44</v>
      </c>
      <c r="F13" s="5"/>
      <c r="G13" s="5"/>
      <c r="H13" s="5"/>
      <c r="I13" s="32">
        <f>0+Q13</f>
        <v>0</v>
      </c>
      <c r="O13">
        <f>0+R13</f>
        <v>0</v>
      </c>
      <c r="Q13">
        <f>0+I14+I18+I22+I26</f>
        <v>0</v>
      </c>
      <c r="R13">
        <f>0+O14+O18+O22+O26</f>
        <v>0</v>
      </c>
    </row>
    <row r="14" spans="1:18" x14ac:dyDescent="0.2">
      <c r="A14" s="17" t="s">
        <v>45</v>
      </c>
      <c r="B14" s="21" t="s">
        <v>23</v>
      </c>
      <c r="C14" s="21" t="s">
        <v>1090</v>
      </c>
      <c r="D14" s="17" t="s">
        <v>47</v>
      </c>
      <c r="E14" s="22" t="s">
        <v>1091</v>
      </c>
      <c r="F14" s="23" t="s">
        <v>65</v>
      </c>
      <c r="G14" s="24">
        <v>17.5</v>
      </c>
      <c r="H14" s="25">
        <v>0</v>
      </c>
      <c r="I14" s="26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27" t="s">
        <v>50</v>
      </c>
      <c r="E15" s="28" t="s">
        <v>47</v>
      </c>
    </row>
    <row r="16" spans="1:18" x14ac:dyDescent="0.2">
      <c r="A16" s="29" t="s">
        <v>51</v>
      </c>
      <c r="E16" s="30" t="s">
        <v>47</v>
      </c>
    </row>
    <row r="17" spans="1:18" ht="38.25" x14ac:dyDescent="0.2">
      <c r="A17" t="s">
        <v>52</v>
      </c>
      <c r="E17" s="28" t="s">
        <v>1092</v>
      </c>
    </row>
    <row r="18" spans="1:18" x14ac:dyDescent="0.2">
      <c r="A18" s="17" t="s">
        <v>45</v>
      </c>
      <c r="B18" s="21" t="s">
        <v>22</v>
      </c>
      <c r="C18" s="21" t="s">
        <v>1093</v>
      </c>
      <c r="D18" s="17" t="s">
        <v>47</v>
      </c>
      <c r="E18" s="22" t="s">
        <v>1094</v>
      </c>
      <c r="F18" s="23" t="s">
        <v>58</v>
      </c>
      <c r="G18" s="24">
        <v>9</v>
      </c>
      <c r="H18" s="25">
        <v>0</v>
      </c>
      <c r="I18" s="26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27" t="s">
        <v>50</v>
      </c>
      <c r="E19" s="28" t="s">
        <v>47</v>
      </c>
    </row>
    <row r="20" spans="1:18" x14ac:dyDescent="0.2">
      <c r="A20" s="29" t="s">
        <v>51</v>
      </c>
      <c r="E20" s="30" t="s">
        <v>1095</v>
      </c>
    </row>
    <row r="21" spans="1:18" ht="38.25" x14ac:dyDescent="0.2">
      <c r="A21" t="s">
        <v>52</v>
      </c>
      <c r="E21" s="28" t="s">
        <v>1096</v>
      </c>
    </row>
    <row r="22" spans="1:18" x14ac:dyDescent="0.2">
      <c r="A22" s="17" t="s">
        <v>45</v>
      </c>
      <c r="B22" s="21" t="s">
        <v>33</v>
      </c>
      <c r="C22" s="21" t="s">
        <v>1034</v>
      </c>
      <c r="D22" s="17" t="s">
        <v>47</v>
      </c>
      <c r="E22" s="22" t="s">
        <v>1035</v>
      </c>
      <c r="F22" s="23" t="s">
        <v>49</v>
      </c>
      <c r="G22" s="24">
        <v>118</v>
      </c>
      <c r="H22" s="25">
        <v>0</v>
      </c>
      <c r="I22" s="26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27" t="s">
        <v>50</v>
      </c>
      <c r="E23" s="28" t="s">
        <v>47</v>
      </c>
    </row>
    <row r="24" spans="1:18" x14ac:dyDescent="0.2">
      <c r="A24" s="29" t="s">
        <v>51</v>
      </c>
      <c r="E24" s="30" t="s">
        <v>47</v>
      </c>
    </row>
    <row r="25" spans="1:18" ht="318.75" x14ac:dyDescent="0.2">
      <c r="A25" t="s">
        <v>52</v>
      </c>
      <c r="E25" s="28" t="s">
        <v>1037</v>
      </c>
    </row>
    <row r="26" spans="1:18" x14ac:dyDescent="0.2">
      <c r="A26" s="17" t="s">
        <v>45</v>
      </c>
      <c r="B26" s="21" t="s">
        <v>35</v>
      </c>
      <c r="C26" s="21" t="s">
        <v>680</v>
      </c>
      <c r="D26" s="17" t="s">
        <v>47</v>
      </c>
      <c r="E26" s="22" t="s">
        <v>681</v>
      </c>
      <c r="F26" s="23" t="s">
        <v>49</v>
      </c>
      <c r="G26" s="24">
        <v>118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7" t="s">
        <v>50</v>
      </c>
      <c r="E27" s="28" t="s">
        <v>47</v>
      </c>
    </row>
    <row r="28" spans="1:18" x14ac:dyDescent="0.2">
      <c r="A28" s="29" t="s">
        <v>51</v>
      </c>
      <c r="E28" s="30" t="s">
        <v>47</v>
      </c>
    </row>
    <row r="29" spans="1:18" ht="191.25" x14ac:dyDescent="0.2">
      <c r="A29" t="s">
        <v>52</v>
      </c>
      <c r="E29" s="28" t="s">
        <v>1038</v>
      </c>
    </row>
    <row r="30" spans="1:18" ht="12.75" customHeight="1" x14ac:dyDescent="0.2">
      <c r="A30" s="5" t="s">
        <v>43</v>
      </c>
      <c r="B30" s="5"/>
      <c r="C30" s="31" t="s">
        <v>23</v>
      </c>
      <c r="D30" s="5"/>
      <c r="E30" s="19" t="s">
        <v>696</v>
      </c>
      <c r="F30" s="5"/>
      <c r="G30" s="5"/>
      <c r="H30" s="5"/>
      <c r="I30" s="32">
        <f>0+Q30</f>
        <v>0</v>
      </c>
      <c r="O30">
        <f>0+R30</f>
        <v>0</v>
      </c>
      <c r="Q30">
        <f>0+I31+I35</f>
        <v>0</v>
      </c>
      <c r="R30">
        <f>0+O31+O35</f>
        <v>0</v>
      </c>
    </row>
    <row r="31" spans="1:18" x14ac:dyDescent="0.2">
      <c r="A31" s="17" t="s">
        <v>45</v>
      </c>
      <c r="B31" s="21" t="s">
        <v>37</v>
      </c>
      <c r="C31" s="21" t="s">
        <v>1097</v>
      </c>
      <c r="D31" s="17" t="s">
        <v>47</v>
      </c>
      <c r="E31" s="22" t="s">
        <v>1098</v>
      </c>
      <c r="F31" s="23" t="s">
        <v>49</v>
      </c>
      <c r="G31" s="24">
        <v>4.83</v>
      </c>
      <c r="H31" s="25">
        <v>0</v>
      </c>
      <c r="I31" s="26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7" t="s">
        <v>50</v>
      </c>
      <c r="E32" s="28" t="s">
        <v>47</v>
      </c>
    </row>
    <row r="33" spans="1:18" x14ac:dyDescent="0.2">
      <c r="A33" s="29" t="s">
        <v>51</v>
      </c>
      <c r="E33" s="30" t="s">
        <v>1099</v>
      </c>
    </row>
    <row r="34" spans="1:18" ht="369.75" x14ac:dyDescent="0.2">
      <c r="A34" t="s">
        <v>52</v>
      </c>
      <c r="E34" s="28" t="s">
        <v>1042</v>
      </c>
    </row>
    <row r="35" spans="1:18" x14ac:dyDescent="0.2">
      <c r="A35" s="17" t="s">
        <v>45</v>
      </c>
      <c r="B35" s="21" t="s">
        <v>72</v>
      </c>
      <c r="C35" s="21" t="s">
        <v>1043</v>
      </c>
      <c r="D35" s="17" t="s">
        <v>47</v>
      </c>
      <c r="E35" s="22" t="s">
        <v>1044</v>
      </c>
      <c r="F35" s="23" t="s">
        <v>485</v>
      </c>
      <c r="G35" s="24">
        <v>0.60599999999999998</v>
      </c>
      <c r="H35" s="25">
        <v>0</v>
      </c>
      <c r="I35" s="26">
        <f>ROUND(ROUND(H35,2)*ROUND(G35,3),2)</f>
        <v>0</v>
      </c>
      <c r="O35">
        <f>(I35*21)/100</f>
        <v>0</v>
      </c>
      <c r="P35" t="s">
        <v>23</v>
      </c>
    </row>
    <row r="36" spans="1:18" x14ac:dyDescent="0.2">
      <c r="A36" s="27" t="s">
        <v>50</v>
      </c>
      <c r="E36" s="28" t="s">
        <v>47</v>
      </c>
    </row>
    <row r="37" spans="1:18" ht="25.5" x14ac:dyDescent="0.2">
      <c r="A37" s="29" t="s">
        <v>51</v>
      </c>
      <c r="E37" s="30" t="s">
        <v>1100</v>
      </c>
    </row>
    <row r="38" spans="1:18" ht="267.75" x14ac:dyDescent="0.2">
      <c r="A38" t="s">
        <v>52</v>
      </c>
      <c r="E38" s="28" t="s">
        <v>1046</v>
      </c>
    </row>
    <row r="39" spans="1:18" ht="12.75" customHeight="1" x14ac:dyDescent="0.2">
      <c r="A39" s="5" t="s">
        <v>43</v>
      </c>
      <c r="B39" s="5"/>
      <c r="C39" s="31" t="s">
        <v>22</v>
      </c>
      <c r="D39" s="5"/>
      <c r="E39" s="19" t="s">
        <v>705</v>
      </c>
      <c r="F39" s="5"/>
      <c r="G39" s="5"/>
      <c r="H39" s="5"/>
      <c r="I39" s="32">
        <f>0+Q39</f>
        <v>0</v>
      </c>
      <c r="O39">
        <f>0+R39</f>
        <v>0</v>
      </c>
      <c r="Q39">
        <f>0+I40+I44+I48+I52+I56</f>
        <v>0</v>
      </c>
      <c r="R39">
        <f>0+O40+O44+O48+O52+O56</f>
        <v>0</v>
      </c>
    </row>
    <row r="40" spans="1:18" x14ac:dyDescent="0.2">
      <c r="A40" s="17" t="s">
        <v>45</v>
      </c>
      <c r="B40" s="21" t="s">
        <v>76</v>
      </c>
      <c r="C40" s="21" t="s">
        <v>1101</v>
      </c>
      <c r="D40" s="17" t="s">
        <v>47</v>
      </c>
      <c r="E40" s="22" t="s">
        <v>1102</v>
      </c>
      <c r="F40" s="23" t="s">
        <v>49</v>
      </c>
      <c r="G40" s="24">
        <v>3.04</v>
      </c>
      <c r="H40" s="25">
        <v>0</v>
      </c>
      <c r="I40" s="26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27" t="s">
        <v>50</v>
      </c>
      <c r="E41" s="28" t="s">
        <v>47</v>
      </c>
    </row>
    <row r="42" spans="1:18" x14ac:dyDescent="0.2">
      <c r="A42" s="29" t="s">
        <v>51</v>
      </c>
      <c r="E42" s="30" t="s">
        <v>1103</v>
      </c>
    </row>
    <row r="43" spans="1:18" ht="382.5" x14ac:dyDescent="0.2">
      <c r="A43" t="s">
        <v>52</v>
      </c>
      <c r="E43" s="28" t="s">
        <v>1104</v>
      </c>
    </row>
    <row r="44" spans="1:18" x14ac:dyDescent="0.2">
      <c r="A44" s="17" t="s">
        <v>45</v>
      </c>
      <c r="B44" s="21" t="s">
        <v>40</v>
      </c>
      <c r="C44" s="21" t="s">
        <v>1105</v>
      </c>
      <c r="D44" s="17" t="s">
        <v>47</v>
      </c>
      <c r="E44" s="22" t="s">
        <v>1106</v>
      </c>
      <c r="F44" s="23" t="s">
        <v>485</v>
      </c>
      <c r="G44" s="24">
        <v>0.29499999999999998</v>
      </c>
      <c r="H44" s="25">
        <v>0</v>
      </c>
      <c r="I44" s="26">
        <f>ROUND(ROUND(H44,2)*ROUND(G44,3),2)</f>
        <v>0</v>
      </c>
      <c r="O44">
        <f>(I44*21)/100</f>
        <v>0</v>
      </c>
      <c r="P44" t="s">
        <v>23</v>
      </c>
    </row>
    <row r="45" spans="1:18" x14ac:dyDescent="0.2">
      <c r="A45" s="27" t="s">
        <v>50</v>
      </c>
      <c r="E45" s="28" t="s">
        <v>47</v>
      </c>
    </row>
    <row r="46" spans="1:18" x14ac:dyDescent="0.2">
      <c r="A46" s="29" t="s">
        <v>51</v>
      </c>
      <c r="E46" s="30" t="s">
        <v>47</v>
      </c>
    </row>
    <row r="47" spans="1:18" ht="242.25" x14ac:dyDescent="0.2">
      <c r="A47" t="s">
        <v>52</v>
      </c>
      <c r="E47" s="28" t="s">
        <v>1107</v>
      </c>
    </row>
    <row r="48" spans="1:18" x14ac:dyDescent="0.2">
      <c r="A48" s="17" t="s">
        <v>45</v>
      </c>
      <c r="B48" s="21" t="s">
        <v>42</v>
      </c>
      <c r="C48" s="21" t="s">
        <v>1108</v>
      </c>
      <c r="D48" s="17" t="s">
        <v>47</v>
      </c>
      <c r="E48" s="22" t="s">
        <v>1109</v>
      </c>
      <c r="F48" s="23" t="s">
        <v>49</v>
      </c>
      <c r="G48" s="24">
        <v>19.084</v>
      </c>
      <c r="H48" s="25">
        <v>0</v>
      </c>
      <c r="I48" s="26">
        <f>ROUND(ROUND(H48,2)*ROUND(G48,3),2)</f>
        <v>0</v>
      </c>
      <c r="O48">
        <f>(I48*21)/100</f>
        <v>0</v>
      </c>
      <c r="P48" t="s">
        <v>23</v>
      </c>
    </row>
    <row r="49" spans="1:18" x14ac:dyDescent="0.2">
      <c r="A49" s="27" t="s">
        <v>50</v>
      </c>
      <c r="E49" s="28" t="s">
        <v>47</v>
      </c>
    </row>
    <row r="50" spans="1:18" ht="25.5" x14ac:dyDescent="0.2">
      <c r="A50" s="29" t="s">
        <v>51</v>
      </c>
      <c r="E50" s="30" t="s">
        <v>1110</v>
      </c>
    </row>
    <row r="51" spans="1:18" ht="369.75" x14ac:dyDescent="0.2">
      <c r="A51" t="s">
        <v>52</v>
      </c>
      <c r="E51" s="28" t="s">
        <v>1050</v>
      </c>
    </row>
    <row r="52" spans="1:18" x14ac:dyDescent="0.2">
      <c r="A52" s="17" t="s">
        <v>45</v>
      </c>
      <c r="B52" s="21" t="s">
        <v>86</v>
      </c>
      <c r="C52" s="21" t="s">
        <v>1111</v>
      </c>
      <c r="D52" s="17" t="s">
        <v>47</v>
      </c>
      <c r="E52" s="22" t="s">
        <v>1112</v>
      </c>
      <c r="F52" s="23" t="s">
        <v>485</v>
      </c>
      <c r="G52" s="24">
        <v>1.718</v>
      </c>
      <c r="H52" s="25">
        <v>0</v>
      </c>
      <c r="I52" s="26">
        <f>ROUND(ROUND(H52,2)*ROUND(G52,3),2)</f>
        <v>0</v>
      </c>
      <c r="O52">
        <f>(I52*21)/100</f>
        <v>0</v>
      </c>
      <c r="P52" t="s">
        <v>23</v>
      </c>
    </row>
    <row r="53" spans="1:18" x14ac:dyDescent="0.2">
      <c r="A53" s="27" t="s">
        <v>50</v>
      </c>
      <c r="E53" s="28" t="s">
        <v>47</v>
      </c>
    </row>
    <row r="54" spans="1:18" x14ac:dyDescent="0.2">
      <c r="A54" s="29" t="s">
        <v>51</v>
      </c>
      <c r="E54" s="30" t="s">
        <v>47</v>
      </c>
    </row>
    <row r="55" spans="1:18" ht="267.75" x14ac:dyDescent="0.2">
      <c r="A55" t="s">
        <v>52</v>
      </c>
      <c r="E55" s="28" t="s">
        <v>1046</v>
      </c>
    </row>
    <row r="56" spans="1:18" x14ac:dyDescent="0.2">
      <c r="A56" s="17" t="s">
        <v>45</v>
      </c>
      <c r="B56" s="21" t="s">
        <v>90</v>
      </c>
      <c r="C56" s="21" t="s">
        <v>1113</v>
      </c>
      <c r="D56" s="17" t="s">
        <v>47</v>
      </c>
      <c r="E56" s="22" t="s">
        <v>1114</v>
      </c>
      <c r="F56" s="23" t="s">
        <v>49</v>
      </c>
      <c r="G56" s="24">
        <v>9.4250000000000007</v>
      </c>
      <c r="H56" s="25">
        <v>0</v>
      </c>
      <c r="I56" s="26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27" t="s">
        <v>50</v>
      </c>
      <c r="E57" s="28" t="s">
        <v>47</v>
      </c>
    </row>
    <row r="58" spans="1:18" x14ac:dyDescent="0.2">
      <c r="A58" s="29" t="s">
        <v>51</v>
      </c>
      <c r="E58" s="30" t="s">
        <v>1115</v>
      </c>
    </row>
    <row r="59" spans="1:18" ht="229.5" x14ac:dyDescent="0.2">
      <c r="A59" t="s">
        <v>52</v>
      </c>
      <c r="E59" s="28" t="s">
        <v>1116</v>
      </c>
    </row>
    <row r="60" spans="1:18" ht="12.75" customHeight="1" x14ac:dyDescent="0.2">
      <c r="A60" s="5" t="s">
        <v>43</v>
      </c>
      <c r="B60" s="5"/>
      <c r="C60" s="31" t="s">
        <v>33</v>
      </c>
      <c r="D60" s="5"/>
      <c r="E60" s="19" t="s">
        <v>715</v>
      </c>
      <c r="F60" s="5"/>
      <c r="G60" s="5"/>
      <c r="H60" s="5"/>
      <c r="I60" s="32">
        <f>0+Q60</f>
        <v>0</v>
      </c>
      <c r="O60">
        <f>0+R60</f>
        <v>0</v>
      </c>
      <c r="Q60">
        <f>0+I61+I65+I69</f>
        <v>0</v>
      </c>
      <c r="R60">
        <f>0+O61+O65+O69</f>
        <v>0</v>
      </c>
    </row>
    <row r="61" spans="1:18" x14ac:dyDescent="0.2">
      <c r="A61" s="17" t="s">
        <v>45</v>
      </c>
      <c r="B61" s="21" t="s">
        <v>94</v>
      </c>
      <c r="C61" s="21" t="s">
        <v>720</v>
      </c>
      <c r="D61" s="17" t="s">
        <v>47</v>
      </c>
      <c r="E61" s="22" t="s">
        <v>721</v>
      </c>
      <c r="F61" s="23" t="s">
        <v>49</v>
      </c>
      <c r="G61" s="24">
        <v>7.1319999999999997</v>
      </c>
      <c r="H61" s="25">
        <v>0</v>
      </c>
      <c r="I61" s="26">
        <f>ROUND(ROUND(H61,2)*ROUND(G61,3),2)</f>
        <v>0</v>
      </c>
      <c r="O61">
        <f>(I61*21)/100</f>
        <v>0</v>
      </c>
      <c r="P61" t="s">
        <v>23</v>
      </c>
    </row>
    <row r="62" spans="1:18" x14ac:dyDescent="0.2">
      <c r="A62" s="27" t="s">
        <v>50</v>
      </c>
      <c r="E62" s="28" t="s">
        <v>47</v>
      </c>
    </row>
    <row r="63" spans="1:18" ht="76.5" x14ac:dyDescent="0.2">
      <c r="A63" s="29" t="s">
        <v>51</v>
      </c>
      <c r="E63" s="30" t="s">
        <v>1117</v>
      </c>
    </row>
    <row r="64" spans="1:18" ht="369.75" x14ac:dyDescent="0.2">
      <c r="A64" t="s">
        <v>52</v>
      </c>
      <c r="E64" s="28" t="s">
        <v>1050</v>
      </c>
    </row>
    <row r="65" spans="1:18" ht="25.5" x14ac:dyDescent="0.2">
      <c r="A65" s="17" t="s">
        <v>45</v>
      </c>
      <c r="B65" s="21" t="s">
        <v>97</v>
      </c>
      <c r="C65" s="21" t="s">
        <v>1056</v>
      </c>
      <c r="D65" s="17" t="s">
        <v>47</v>
      </c>
      <c r="E65" s="22" t="s">
        <v>1057</v>
      </c>
      <c r="F65" s="23" t="s">
        <v>49</v>
      </c>
      <c r="G65" s="24">
        <v>50.7</v>
      </c>
      <c r="H65" s="25">
        <v>0</v>
      </c>
      <c r="I65" s="26">
        <f>ROUND(ROUND(H65,2)*ROUND(G65,3),2)</f>
        <v>0</v>
      </c>
      <c r="O65">
        <f>(I65*21)/100</f>
        <v>0</v>
      </c>
      <c r="P65" t="s">
        <v>23</v>
      </c>
    </row>
    <row r="66" spans="1:18" x14ac:dyDescent="0.2">
      <c r="A66" s="27" t="s">
        <v>50</v>
      </c>
      <c r="E66" s="28" t="s">
        <v>47</v>
      </c>
    </row>
    <row r="67" spans="1:18" x14ac:dyDescent="0.2">
      <c r="A67" s="29" t="s">
        <v>51</v>
      </c>
      <c r="E67" s="30" t="s">
        <v>1118</v>
      </c>
    </row>
    <row r="68" spans="1:18" ht="38.25" x14ac:dyDescent="0.2">
      <c r="A68" t="s">
        <v>52</v>
      </c>
      <c r="E68" s="28" t="s">
        <v>1059</v>
      </c>
    </row>
    <row r="69" spans="1:18" x14ac:dyDescent="0.2">
      <c r="A69" s="17" t="s">
        <v>45</v>
      </c>
      <c r="B69" s="21" t="s">
        <v>101</v>
      </c>
      <c r="C69" s="21" t="s">
        <v>1119</v>
      </c>
      <c r="D69" s="17" t="s">
        <v>47</v>
      </c>
      <c r="E69" s="22" t="s">
        <v>1120</v>
      </c>
      <c r="F69" s="23" t="s">
        <v>49</v>
      </c>
      <c r="G69" s="24">
        <v>2.52</v>
      </c>
      <c r="H69" s="25">
        <v>0</v>
      </c>
      <c r="I69" s="26">
        <f>ROUND(ROUND(H69,2)*ROUND(G69,3),2)</f>
        <v>0</v>
      </c>
      <c r="O69">
        <f>(I69*21)/100</f>
        <v>0</v>
      </c>
      <c r="P69" t="s">
        <v>23</v>
      </c>
    </row>
    <row r="70" spans="1:18" x14ac:dyDescent="0.2">
      <c r="A70" s="27" t="s">
        <v>50</v>
      </c>
      <c r="E70" s="28" t="s">
        <v>47</v>
      </c>
    </row>
    <row r="71" spans="1:18" x14ac:dyDescent="0.2">
      <c r="A71" s="29" t="s">
        <v>51</v>
      </c>
      <c r="E71" s="30" t="s">
        <v>1121</v>
      </c>
    </row>
    <row r="72" spans="1:18" ht="102" x14ac:dyDescent="0.2">
      <c r="A72" t="s">
        <v>52</v>
      </c>
      <c r="E72" s="28" t="s">
        <v>1122</v>
      </c>
    </row>
    <row r="73" spans="1:18" ht="12.75" customHeight="1" x14ac:dyDescent="0.2">
      <c r="A73" s="5" t="s">
        <v>43</v>
      </c>
      <c r="B73" s="5"/>
      <c r="C73" s="31" t="s">
        <v>72</v>
      </c>
      <c r="D73" s="5"/>
      <c r="E73" s="19" t="s">
        <v>735</v>
      </c>
      <c r="F73" s="5"/>
      <c r="G73" s="5"/>
      <c r="H73" s="5"/>
      <c r="I73" s="32">
        <f>0+Q73</f>
        <v>0</v>
      </c>
      <c r="O73">
        <f>0+R73</f>
        <v>0</v>
      </c>
      <c r="Q73">
        <f>0+I74+I78+I82+I86</f>
        <v>0</v>
      </c>
      <c r="R73">
        <f>0+O74+O78+O82+O86</f>
        <v>0</v>
      </c>
    </row>
    <row r="74" spans="1:18" ht="25.5" x14ac:dyDescent="0.2">
      <c r="A74" s="17" t="s">
        <v>45</v>
      </c>
      <c r="B74" s="21" t="s">
        <v>105</v>
      </c>
      <c r="C74" s="21" t="s">
        <v>1060</v>
      </c>
      <c r="D74" s="17" t="s">
        <v>47</v>
      </c>
      <c r="E74" s="22" t="s">
        <v>1061</v>
      </c>
      <c r="F74" s="23" t="s">
        <v>65</v>
      </c>
      <c r="G74" s="24">
        <v>43.55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27" t="s">
        <v>50</v>
      </c>
      <c r="E75" s="28" t="s">
        <v>47</v>
      </c>
    </row>
    <row r="76" spans="1:18" ht="25.5" x14ac:dyDescent="0.2">
      <c r="A76" s="29" t="s">
        <v>51</v>
      </c>
      <c r="E76" s="30" t="s">
        <v>1123</v>
      </c>
    </row>
    <row r="77" spans="1:18" ht="191.25" x14ac:dyDescent="0.2">
      <c r="A77" t="s">
        <v>52</v>
      </c>
      <c r="E77" s="28" t="s">
        <v>1063</v>
      </c>
    </row>
    <row r="78" spans="1:18" ht="25.5" x14ac:dyDescent="0.2">
      <c r="A78" s="17" t="s">
        <v>45</v>
      </c>
      <c r="B78" s="21" t="s">
        <v>109</v>
      </c>
      <c r="C78" s="21" t="s">
        <v>1124</v>
      </c>
      <c r="D78" s="17" t="s">
        <v>47</v>
      </c>
      <c r="E78" s="22" t="s">
        <v>1125</v>
      </c>
      <c r="F78" s="23" t="s">
        <v>65</v>
      </c>
      <c r="G78" s="24">
        <v>58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8" x14ac:dyDescent="0.2">
      <c r="A79" s="27" t="s">
        <v>50</v>
      </c>
      <c r="E79" s="28" t="s">
        <v>47</v>
      </c>
    </row>
    <row r="80" spans="1:18" ht="51" x14ac:dyDescent="0.2">
      <c r="A80" s="29" t="s">
        <v>51</v>
      </c>
      <c r="E80" s="30" t="s">
        <v>1126</v>
      </c>
    </row>
    <row r="81" spans="1:18" ht="191.25" x14ac:dyDescent="0.2">
      <c r="A81" t="s">
        <v>52</v>
      </c>
      <c r="E81" s="28" t="s">
        <v>1063</v>
      </c>
    </row>
    <row r="82" spans="1:18" x14ac:dyDescent="0.2">
      <c r="A82" s="17" t="s">
        <v>45</v>
      </c>
      <c r="B82" s="21" t="s">
        <v>112</v>
      </c>
      <c r="C82" s="21" t="s">
        <v>1127</v>
      </c>
      <c r="D82" s="17" t="s">
        <v>47</v>
      </c>
      <c r="E82" s="22" t="s">
        <v>1128</v>
      </c>
      <c r="F82" s="23" t="s">
        <v>65</v>
      </c>
      <c r="G82" s="24">
        <v>58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27" t="s">
        <v>50</v>
      </c>
      <c r="E83" s="28" t="s">
        <v>47</v>
      </c>
    </row>
    <row r="84" spans="1:18" ht="76.5" x14ac:dyDescent="0.2">
      <c r="A84" s="29" t="s">
        <v>51</v>
      </c>
      <c r="E84" s="30" t="s">
        <v>1129</v>
      </c>
    </row>
    <row r="85" spans="1:18" ht="38.25" x14ac:dyDescent="0.2">
      <c r="A85" t="s">
        <v>52</v>
      </c>
      <c r="E85" s="28" t="s">
        <v>1067</v>
      </c>
    </row>
    <row r="86" spans="1:18" x14ac:dyDescent="0.2">
      <c r="A86" s="17" t="s">
        <v>45</v>
      </c>
      <c r="B86" s="21" t="s">
        <v>116</v>
      </c>
      <c r="C86" s="21" t="s">
        <v>1064</v>
      </c>
      <c r="D86" s="17" t="s">
        <v>47</v>
      </c>
      <c r="E86" s="22" t="s">
        <v>1065</v>
      </c>
      <c r="F86" s="23" t="s">
        <v>65</v>
      </c>
      <c r="G86" s="24">
        <v>43.55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8" x14ac:dyDescent="0.2">
      <c r="A87" s="27" t="s">
        <v>50</v>
      </c>
      <c r="E87" s="28" t="s">
        <v>47</v>
      </c>
    </row>
    <row r="88" spans="1:18" ht="25.5" x14ac:dyDescent="0.2">
      <c r="A88" s="29" t="s">
        <v>51</v>
      </c>
      <c r="E88" s="30" t="s">
        <v>1130</v>
      </c>
    </row>
    <row r="89" spans="1:18" ht="38.25" x14ac:dyDescent="0.2">
      <c r="A89" t="s">
        <v>52</v>
      </c>
      <c r="E89" s="28" t="s">
        <v>1067</v>
      </c>
    </row>
    <row r="90" spans="1:18" ht="12.75" customHeight="1" x14ac:dyDescent="0.2">
      <c r="A90" s="5" t="s">
        <v>43</v>
      </c>
      <c r="B90" s="5"/>
      <c r="C90" s="31" t="s">
        <v>40</v>
      </c>
      <c r="D90" s="5"/>
      <c r="E90" s="19" t="s">
        <v>567</v>
      </c>
      <c r="F90" s="5"/>
      <c r="G90" s="5"/>
      <c r="H90" s="5"/>
      <c r="I90" s="32">
        <f>0+Q90</f>
        <v>0</v>
      </c>
      <c r="O90">
        <f>0+R90</f>
        <v>0</v>
      </c>
      <c r="Q90">
        <f>0+I91+I95</f>
        <v>0</v>
      </c>
      <c r="R90">
        <f>0+O91+O95</f>
        <v>0</v>
      </c>
    </row>
    <row r="91" spans="1:18" x14ac:dyDescent="0.2">
      <c r="A91" s="17" t="s">
        <v>45</v>
      </c>
      <c r="B91" s="21" t="s">
        <v>119</v>
      </c>
      <c r="C91" s="21" t="s">
        <v>1072</v>
      </c>
      <c r="D91" s="17" t="s">
        <v>47</v>
      </c>
      <c r="E91" s="22" t="s">
        <v>1073</v>
      </c>
      <c r="F91" s="23" t="s">
        <v>70</v>
      </c>
      <c r="G91" s="24">
        <v>2</v>
      </c>
      <c r="H91" s="25">
        <v>0</v>
      </c>
      <c r="I91" s="26">
        <f>ROUND(ROUND(H91,2)*ROUND(G91,3),2)</f>
        <v>0</v>
      </c>
      <c r="O91">
        <f>(I91*21)/100</f>
        <v>0</v>
      </c>
      <c r="P91" t="s">
        <v>23</v>
      </c>
    </row>
    <row r="92" spans="1:18" x14ac:dyDescent="0.2">
      <c r="A92" s="27" t="s">
        <v>50</v>
      </c>
      <c r="E92" s="28" t="s">
        <v>47</v>
      </c>
    </row>
    <row r="93" spans="1:18" x14ac:dyDescent="0.2">
      <c r="A93" s="29" t="s">
        <v>51</v>
      </c>
      <c r="E93" s="30" t="s">
        <v>47</v>
      </c>
    </row>
    <row r="94" spans="1:18" ht="25.5" x14ac:dyDescent="0.2">
      <c r="A94" t="s">
        <v>52</v>
      </c>
      <c r="E94" s="28" t="s">
        <v>1074</v>
      </c>
    </row>
    <row r="95" spans="1:18" x14ac:dyDescent="0.2">
      <c r="A95" s="17" t="s">
        <v>45</v>
      </c>
      <c r="B95" s="21" t="s">
        <v>123</v>
      </c>
      <c r="C95" s="21" t="s">
        <v>1082</v>
      </c>
      <c r="D95" s="17" t="s">
        <v>47</v>
      </c>
      <c r="E95" s="22" t="s">
        <v>1083</v>
      </c>
      <c r="F95" s="23" t="s">
        <v>49</v>
      </c>
      <c r="G95" s="24">
        <v>26.3</v>
      </c>
      <c r="H95" s="25">
        <v>0</v>
      </c>
      <c r="I95" s="26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27" t="s">
        <v>50</v>
      </c>
      <c r="E96" s="28" t="s">
        <v>47</v>
      </c>
    </row>
    <row r="97" spans="1:18" x14ac:dyDescent="0.2">
      <c r="A97" s="29" t="s">
        <v>51</v>
      </c>
      <c r="E97" s="30" t="s">
        <v>1131</v>
      </c>
    </row>
    <row r="98" spans="1:18" ht="114.75" x14ac:dyDescent="0.2">
      <c r="A98" t="s">
        <v>52</v>
      </c>
      <c r="E98" s="28" t="s">
        <v>1085</v>
      </c>
    </row>
    <row r="99" spans="1:18" ht="12.75" customHeight="1" x14ac:dyDescent="0.2">
      <c r="A99" s="5" t="s">
        <v>43</v>
      </c>
      <c r="B99" s="5"/>
      <c r="C99" s="31" t="s">
        <v>17</v>
      </c>
      <c r="D99" s="5"/>
      <c r="E99" s="19" t="s">
        <v>481</v>
      </c>
      <c r="F99" s="5"/>
      <c r="G99" s="5"/>
      <c r="H99" s="5"/>
      <c r="I99" s="32">
        <f>0+Q99</f>
        <v>0</v>
      </c>
      <c r="O99">
        <f>0+R99</f>
        <v>0</v>
      </c>
      <c r="Q99">
        <f>0+I100+I104</f>
        <v>0</v>
      </c>
      <c r="R99">
        <f>0+O100+O104</f>
        <v>0</v>
      </c>
    </row>
    <row r="100" spans="1:18" ht="25.5" x14ac:dyDescent="0.2">
      <c r="A100" s="17" t="s">
        <v>45</v>
      </c>
      <c r="B100" s="21" t="s">
        <v>128</v>
      </c>
      <c r="C100" s="21" t="s">
        <v>791</v>
      </c>
      <c r="D100" s="17" t="s">
        <v>47</v>
      </c>
      <c r="E100" s="22" t="s">
        <v>792</v>
      </c>
      <c r="F100" s="23" t="s">
        <v>485</v>
      </c>
      <c r="G100" s="24">
        <v>212.4</v>
      </c>
      <c r="H100" s="25">
        <v>0</v>
      </c>
      <c r="I100" s="26">
        <f>ROUND(ROUND(H100,2)*ROUND(G100,3),2)</f>
        <v>0</v>
      </c>
      <c r="O100">
        <f>(I100*21)/100</f>
        <v>0</v>
      </c>
      <c r="P100" t="s">
        <v>23</v>
      </c>
    </row>
    <row r="101" spans="1:18" ht="25.5" x14ac:dyDescent="0.2">
      <c r="A101" s="27" t="s">
        <v>50</v>
      </c>
      <c r="E101" s="28" t="s">
        <v>486</v>
      </c>
    </row>
    <row r="102" spans="1:18" x14ac:dyDescent="0.2">
      <c r="A102" s="29" t="s">
        <v>51</v>
      </c>
      <c r="E102" s="30" t="s">
        <v>1132</v>
      </c>
    </row>
    <row r="103" spans="1:18" ht="165.75" x14ac:dyDescent="0.2">
      <c r="A103" t="s">
        <v>52</v>
      </c>
      <c r="E103" s="28" t="s">
        <v>487</v>
      </c>
    </row>
    <row r="104" spans="1:18" ht="25.5" x14ac:dyDescent="0.2">
      <c r="A104" s="17" t="s">
        <v>45</v>
      </c>
      <c r="B104" s="21" t="s">
        <v>131</v>
      </c>
      <c r="C104" s="21" t="s">
        <v>797</v>
      </c>
      <c r="D104" s="17" t="s">
        <v>47</v>
      </c>
      <c r="E104" s="22" t="s">
        <v>798</v>
      </c>
      <c r="F104" s="23" t="s">
        <v>485</v>
      </c>
      <c r="G104" s="24">
        <v>65.75</v>
      </c>
      <c r="H104" s="25">
        <v>0</v>
      </c>
      <c r="I104" s="26">
        <f>ROUND(ROUND(H104,2)*ROUND(G104,3),2)</f>
        <v>0</v>
      </c>
      <c r="O104">
        <f>(I104*21)/100</f>
        <v>0</v>
      </c>
      <c r="P104" t="s">
        <v>23</v>
      </c>
    </row>
    <row r="105" spans="1:18" ht="25.5" x14ac:dyDescent="0.2">
      <c r="A105" s="27" t="s">
        <v>50</v>
      </c>
      <c r="E105" s="28" t="s">
        <v>486</v>
      </c>
    </row>
    <row r="106" spans="1:18" x14ac:dyDescent="0.2">
      <c r="A106" s="29" t="s">
        <v>51</v>
      </c>
      <c r="E106" s="30" t="s">
        <v>1133</v>
      </c>
    </row>
    <row r="107" spans="1:18" ht="165.75" x14ac:dyDescent="0.2">
      <c r="A107" t="s">
        <v>52</v>
      </c>
      <c r="E107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0+O8+O49+O174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1134</v>
      </c>
      <c r="I3" s="33">
        <f>0+I8+I49+I174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1134</v>
      </c>
      <c r="D4" s="45"/>
      <c r="E4" s="13" t="s">
        <v>1135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x14ac:dyDescent="0.2">
      <c r="A9" s="17" t="s">
        <v>45</v>
      </c>
      <c r="B9" s="21" t="s">
        <v>29</v>
      </c>
      <c r="C9" s="21" t="s">
        <v>1136</v>
      </c>
      <c r="D9" s="17" t="s">
        <v>29</v>
      </c>
      <c r="E9" s="22" t="s">
        <v>1137</v>
      </c>
      <c r="F9" s="23" t="s">
        <v>49</v>
      </c>
      <c r="G9" s="24">
        <v>20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50</v>
      </c>
      <c r="E10" s="28" t="s">
        <v>1138</v>
      </c>
    </row>
    <row r="11" spans="1:18" x14ac:dyDescent="0.2">
      <c r="A11" s="29" t="s">
        <v>51</v>
      </c>
      <c r="E11" s="30" t="s">
        <v>1139</v>
      </c>
    </row>
    <row r="12" spans="1:18" ht="318.75" x14ac:dyDescent="0.2">
      <c r="A12" t="s">
        <v>52</v>
      </c>
      <c r="E12" s="28" t="s">
        <v>1140</v>
      </c>
    </row>
    <row r="13" spans="1:18" x14ac:dyDescent="0.2">
      <c r="A13" s="17" t="s">
        <v>45</v>
      </c>
      <c r="B13" s="21" t="s">
        <v>23</v>
      </c>
      <c r="C13" s="21" t="s">
        <v>56</v>
      </c>
      <c r="D13" s="17" t="s">
        <v>29</v>
      </c>
      <c r="E13" s="22" t="s">
        <v>57</v>
      </c>
      <c r="F13" s="23" t="s">
        <v>58</v>
      </c>
      <c r="G13" s="24">
        <v>10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50</v>
      </c>
      <c r="E14" s="28" t="s">
        <v>1141</v>
      </c>
    </row>
    <row r="15" spans="1:18" x14ac:dyDescent="0.2">
      <c r="A15" s="29" t="s">
        <v>51</v>
      </c>
      <c r="E15" s="30" t="s">
        <v>1139</v>
      </c>
    </row>
    <row r="16" spans="1:18" ht="25.5" x14ac:dyDescent="0.2">
      <c r="A16" t="s">
        <v>52</v>
      </c>
      <c r="E16" s="28" t="s">
        <v>59</v>
      </c>
    </row>
    <row r="17" spans="1:16" x14ac:dyDescent="0.2">
      <c r="A17" s="17" t="s">
        <v>45</v>
      </c>
      <c r="B17" s="21" t="s">
        <v>22</v>
      </c>
      <c r="C17" s="21" t="s">
        <v>60</v>
      </c>
      <c r="D17" s="17" t="s">
        <v>29</v>
      </c>
      <c r="E17" s="22" t="s">
        <v>61</v>
      </c>
      <c r="F17" s="23" t="s">
        <v>49</v>
      </c>
      <c r="G17" s="24">
        <v>20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27" t="s">
        <v>50</v>
      </c>
      <c r="E18" s="28" t="s">
        <v>1142</v>
      </c>
    </row>
    <row r="19" spans="1:16" x14ac:dyDescent="0.2">
      <c r="A19" s="29" t="s">
        <v>51</v>
      </c>
      <c r="E19" s="30" t="s">
        <v>1143</v>
      </c>
    </row>
    <row r="20" spans="1:16" ht="229.5" x14ac:dyDescent="0.2">
      <c r="A20" t="s">
        <v>52</v>
      </c>
      <c r="E20" s="28" t="s">
        <v>1144</v>
      </c>
    </row>
    <row r="21" spans="1:16" x14ac:dyDescent="0.2">
      <c r="A21" s="17" t="s">
        <v>45</v>
      </c>
      <c r="B21" s="21" t="s">
        <v>33</v>
      </c>
      <c r="C21" s="21" t="s">
        <v>63</v>
      </c>
      <c r="D21" s="17" t="s">
        <v>29</v>
      </c>
      <c r="E21" s="22" t="s">
        <v>64</v>
      </c>
      <c r="F21" s="23" t="s">
        <v>65</v>
      </c>
      <c r="G21" s="24">
        <v>60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7" t="s">
        <v>50</v>
      </c>
      <c r="E22" s="28" t="s">
        <v>1145</v>
      </c>
    </row>
    <row r="23" spans="1:16" x14ac:dyDescent="0.2">
      <c r="A23" s="29" t="s">
        <v>51</v>
      </c>
      <c r="E23" s="30" t="s">
        <v>1146</v>
      </c>
    </row>
    <row r="24" spans="1:16" ht="25.5" x14ac:dyDescent="0.2">
      <c r="A24" t="s">
        <v>52</v>
      </c>
      <c r="E24" s="28" t="s">
        <v>66</v>
      </c>
    </row>
    <row r="25" spans="1:16" x14ac:dyDescent="0.2">
      <c r="A25" s="17" t="s">
        <v>45</v>
      </c>
      <c r="B25" s="21" t="s">
        <v>35</v>
      </c>
      <c r="C25" s="21" t="s">
        <v>692</v>
      </c>
      <c r="D25" s="17" t="s">
        <v>29</v>
      </c>
      <c r="E25" s="22" t="s">
        <v>693</v>
      </c>
      <c r="F25" s="23" t="s">
        <v>65</v>
      </c>
      <c r="G25" s="24">
        <v>60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50</v>
      </c>
      <c r="E26" s="28" t="s">
        <v>1145</v>
      </c>
    </row>
    <row r="27" spans="1:16" x14ac:dyDescent="0.2">
      <c r="A27" s="29" t="s">
        <v>51</v>
      </c>
      <c r="E27" s="30" t="s">
        <v>1146</v>
      </c>
    </row>
    <row r="28" spans="1:16" ht="25.5" x14ac:dyDescent="0.2">
      <c r="A28" t="s">
        <v>52</v>
      </c>
      <c r="E28" s="28" t="s">
        <v>695</v>
      </c>
    </row>
    <row r="29" spans="1:16" x14ac:dyDescent="0.2">
      <c r="A29" s="17" t="s">
        <v>45</v>
      </c>
      <c r="B29" s="21" t="s">
        <v>37</v>
      </c>
      <c r="C29" s="21" t="s">
        <v>68</v>
      </c>
      <c r="D29" s="17" t="s">
        <v>29</v>
      </c>
      <c r="E29" s="22" t="s">
        <v>69</v>
      </c>
      <c r="F29" s="23" t="s">
        <v>70</v>
      </c>
      <c r="G29" s="24">
        <v>15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50</v>
      </c>
      <c r="E30" s="28" t="s">
        <v>1147</v>
      </c>
    </row>
    <row r="31" spans="1:16" x14ac:dyDescent="0.2">
      <c r="A31" s="29" t="s">
        <v>51</v>
      </c>
      <c r="E31" s="30" t="s">
        <v>1148</v>
      </c>
    </row>
    <row r="32" spans="1:16" ht="76.5" x14ac:dyDescent="0.2">
      <c r="A32" t="s">
        <v>52</v>
      </c>
      <c r="E32" s="28" t="s">
        <v>1149</v>
      </c>
    </row>
    <row r="33" spans="1:16" x14ac:dyDescent="0.2">
      <c r="A33" s="17" t="s">
        <v>45</v>
      </c>
      <c r="B33" s="21" t="s">
        <v>72</v>
      </c>
      <c r="C33" s="21" t="s">
        <v>73</v>
      </c>
      <c r="D33" s="17" t="s">
        <v>29</v>
      </c>
      <c r="E33" s="22" t="s">
        <v>74</v>
      </c>
      <c r="F33" s="23" t="s">
        <v>58</v>
      </c>
      <c r="G33" s="24">
        <v>10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27" t="s">
        <v>50</v>
      </c>
      <c r="E34" s="28" t="s">
        <v>1150</v>
      </c>
    </row>
    <row r="35" spans="1:16" x14ac:dyDescent="0.2">
      <c r="A35" s="29" t="s">
        <v>51</v>
      </c>
      <c r="E35" s="30" t="s">
        <v>1139</v>
      </c>
    </row>
    <row r="36" spans="1:16" ht="102" x14ac:dyDescent="0.2">
      <c r="A36" t="s">
        <v>52</v>
      </c>
      <c r="E36" s="28" t="s">
        <v>1151</v>
      </c>
    </row>
    <row r="37" spans="1:16" x14ac:dyDescent="0.2">
      <c r="A37" s="17" t="s">
        <v>45</v>
      </c>
      <c r="B37" s="21" t="s">
        <v>76</v>
      </c>
      <c r="C37" s="21" t="s">
        <v>1152</v>
      </c>
      <c r="D37" s="17" t="s">
        <v>29</v>
      </c>
      <c r="E37" s="22" t="s">
        <v>1153</v>
      </c>
      <c r="F37" s="23" t="s">
        <v>58</v>
      </c>
      <c r="G37" s="24">
        <v>20</v>
      </c>
      <c r="H37" s="25">
        <v>0</v>
      </c>
      <c r="I37" s="26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27" t="s">
        <v>50</v>
      </c>
      <c r="E38" s="28" t="s">
        <v>1154</v>
      </c>
    </row>
    <row r="39" spans="1:16" x14ac:dyDescent="0.2">
      <c r="A39" s="29" t="s">
        <v>51</v>
      </c>
      <c r="E39" s="30" t="s">
        <v>1139</v>
      </c>
    </row>
    <row r="40" spans="1:16" ht="102" x14ac:dyDescent="0.2">
      <c r="A40" t="s">
        <v>52</v>
      </c>
      <c r="E40" s="28" t="s">
        <v>1151</v>
      </c>
    </row>
    <row r="41" spans="1:16" x14ac:dyDescent="0.2">
      <c r="A41" s="17" t="s">
        <v>45</v>
      </c>
      <c r="B41" s="21" t="s">
        <v>40</v>
      </c>
      <c r="C41" s="21" t="s">
        <v>80</v>
      </c>
      <c r="D41" s="17" t="s">
        <v>29</v>
      </c>
      <c r="E41" s="22" t="s">
        <v>81</v>
      </c>
      <c r="F41" s="23" t="s">
        <v>58</v>
      </c>
      <c r="G41" s="24">
        <v>20</v>
      </c>
      <c r="H41" s="25">
        <v>0</v>
      </c>
      <c r="I41" s="26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27" t="s">
        <v>50</v>
      </c>
      <c r="E42" s="28" t="s">
        <v>1155</v>
      </c>
    </row>
    <row r="43" spans="1:16" x14ac:dyDescent="0.2">
      <c r="A43" s="29" t="s">
        <v>51</v>
      </c>
      <c r="E43" s="30" t="s">
        <v>1139</v>
      </c>
    </row>
    <row r="44" spans="1:16" ht="76.5" x14ac:dyDescent="0.2">
      <c r="A44" t="s">
        <v>52</v>
      </c>
      <c r="E44" s="28" t="s">
        <v>1156</v>
      </c>
    </row>
    <row r="45" spans="1:16" ht="25.5" x14ac:dyDescent="0.2">
      <c r="A45" s="17" t="s">
        <v>45</v>
      </c>
      <c r="B45" s="21" t="s">
        <v>42</v>
      </c>
      <c r="C45" s="21" t="s">
        <v>1157</v>
      </c>
      <c r="D45" s="17" t="s">
        <v>29</v>
      </c>
      <c r="E45" s="22" t="s">
        <v>1158</v>
      </c>
      <c r="F45" s="23" t="s">
        <v>58</v>
      </c>
      <c r="G45" s="24">
        <v>20</v>
      </c>
      <c r="H45" s="25">
        <v>0</v>
      </c>
      <c r="I45" s="26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27" t="s">
        <v>50</v>
      </c>
      <c r="E46" s="28" t="s">
        <v>1159</v>
      </c>
    </row>
    <row r="47" spans="1:16" x14ac:dyDescent="0.2">
      <c r="A47" s="29" t="s">
        <v>51</v>
      </c>
      <c r="E47" s="30" t="s">
        <v>1139</v>
      </c>
    </row>
    <row r="48" spans="1:16" ht="76.5" x14ac:dyDescent="0.2">
      <c r="A48" t="s">
        <v>52</v>
      </c>
      <c r="E48" s="28" t="s">
        <v>1156</v>
      </c>
    </row>
    <row r="49" spans="1:18" ht="12.75" customHeight="1" x14ac:dyDescent="0.2">
      <c r="A49" s="5" t="s">
        <v>43</v>
      </c>
      <c r="B49" s="5"/>
      <c r="C49" s="31" t="s">
        <v>23</v>
      </c>
      <c r="D49" s="5"/>
      <c r="E49" s="19" t="s">
        <v>1160</v>
      </c>
      <c r="F49" s="5"/>
      <c r="G49" s="5"/>
      <c r="H49" s="5"/>
      <c r="I49" s="32">
        <f>0+Q49</f>
        <v>0</v>
      </c>
      <c r="O49">
        <f>0+R49</f>
        <v>0</v>
      </c>
      <c r="Q49">
        <f>0+I50+I54+I58+I62+I66+I70+I74+I78+I82+I86+I90+I94+I98+I102+I106+I110+I114+I118+I122+I126+I130+I134+I138+I142+I146+I150+I154+I158+I162+I166+I170</f>
        <v>0</v>
      </c>
      <c r="R49">
        <f>0+O50+O54+O58+O62+O66+O70+O74+O78+O82+O86+O90+O94+O98+O102+O106+O110+O114+O118+O122+O126+O130+O134+O138+O142+O146+O150+O154+O158+O162+O166+O170</f>
        <v>0</v>
      </c>
    </row>
    <row r="50" spans="1:18" x14ac:dyDescent="0.2">
      <c r="A50" s="17" t="s">
        <v>45</v>
      </c>
      <c r="B50" s="21" t="s">
        <v>86</v>
      </c>
      <c r="C50" s="21" t="s">
        <v>1161</v>
      </c>
      <c r="D50" s="17" t="s">
        <v>29</v>
      </c>
      <c r="E50" s="22" t="s">
        <v>1162</v>
      </c>
      <c r="F50" s="23" t="s">
        <v>70</v>
      </c>
      <c r="G50" s="24">
        <v>1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27" t="s">
        <v>50</v>
      </c>
      <c r="E51" s="28" t="s">
        <v>1163</v>
      </c>
    </row>
    <row r="52" spans="1:18" x14ac:dyDescent="0.2">
      <c r="A52" s="29" t="s">
        <v>51</v>
      </c>
      <c r="E52" s="30" t="s">
        <v>1164</v>
      </c>
    </row>
    <row r="53" spans="1:18" ht="76.5" x14ac:dyDescent="0.2">
      <c r="A53" t="s">
        <v>52</v>
      </c>
      <c r="E53" s="28" t="s">
        <v>1165</v>
      </c>
    </row>
    <row r="54" spans="1:18" x14ac:dyDescent="0.2">
      <c r="A54" s="17" t="s">
        <v>45</v>
      </c>
      <c r="B54" s="21" t="s">
        <v>90</v>
      </c>
      <c r="C54" s="21" t="s">
        <v>102</v>
      </c>
      <c r="D54" s="17" t="s">
        <v>29</v>
      </c>
      <c r="E54" s="22" t="s">
        <v>103</v>
      </c>
      <c r="F54" s="23" t="s">
        <v>58</v>
      </c>
      <c r="G54" s="24">
        <v>50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27" t="s">
        <v>50</v>
      </c>
      <c r="E55" s="28" t="s">
        <v>1166</v>
      </c>
    </row>
    <row r="56" spans="1:18" x14ac:dyDescent="0.2">
      <c r="A56" s="29" t="s">
        <v>51</v>
      </c>
      <c r="E56" s="30" t="s">
        <v>1139</v>
      </c>
    </row>
    <row r="57" spans="1:18" ht="127.5" x14ac:dyDescent="0.2">
      <c r="A57" t="s">
        <v>52</v>
      </c>
      <c r="E57" s="28" t="s">
        <v>1167</v>
      </c>
    </row>
    <row r="58" spans="1:18" x14ac:dyDescent="0.2">
      <c r="A58" s="17" t="s">
        <v>45</v>
      </c>
      <c r="B58" s="21" t="s">
        <v>94</v>
      </c>
      <c r="C58" s="21" t="s">
        <v>1168</v>
      </c>
      <c r="D58" s="17" t="s">
        <v>29</v>
      </c>
      <c r="E58" s="22" t="s">
        <v>1169</v>
      </c>
      <c r="F58" s="23" t="s">
        <v>70</v>
      </c>
      <c r="G58" s="24">
        <v>1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27" t="s">
        <v>50</v>
      </c>
      <c r="E59" s="28" t="s">
        <v>1170</v>
      </c>
    </row>
    <row r="60" spans="1:18" x14ac:dyDescent="0.2">
      <c r="A60" s="29" t="s">
        <v>51</v>
      </c>
      <c r="E60" s="30" t="s">
        <v>1164</v>
      </c>
    </row>
    <row r="61" spans="1:18" ht="76.5" x14ac:dyDescent="0.2">
      <c r="A61" t="s">
        <v>52</v>
      </c>
      <c r="E61" s="28" t="s">
        <v>1171</v>
      </c>
    </row>
    <row r="62" spans="1:18" x14ac:dyDescent="0.2">
      <c r="A62" s="17" t="s">
        <v>45</v>
      </c>
      <c r="B62" s="21" t="s">
        <v>97</v>
      </c>
      <c r="C62" s="21" t="s">
        <v>1172</v>
      </c>
      <c r="D62" s="17" t="s">
        <v>29</v>
      </c>
      <c r="E62" s="22" t="s">
        <v>1173</v>
      </c>
      <c r="F62" s="23" t="s">
        <v>70</v>
      </c>
      <c r="G62" s="24">
        <v>1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27" t="s">
        <v>50</v>
      </c>
      <c r="E63" s="28" t="s">
        <v>1174</v>
      </c>
    </row>
    <row r="64" spans="1:18" x14ac:dyDescent="0.2">
      <c r="A64" s="29" t="s">
        <v>51</v>
      </c>
      <c r="E64" s="30" t="s">
        <v>1164</v>
      </c>
    </row>
    <row r="65" spans="1:16" ht="102" x14ac:dyDescent="0.2">
      <c r="A65" t="s">
        <v>52</v>
      </c>
      <c r="E65" s="28" t="s">
        <v>1175</v>
      </c>
    </row>
    <row r="66" spans="1:16" x14ac:dyDescent="0.2">
      <c r="A66" s="17" t="s">
        <v>45</v>
      </c>
      <c r="B66" s="21" t="s">
        <v>101</v>
      </c>
      <c r="C66" s="21" t="s">
        <v>106</v>
      </c>
      <c r="D66" s="17" t="s">
        <v>29</v>
      </c>
      <c r="E66" s="22" t="s">
        <v>107</v>
      </c>
      <c r="F66" s="23" t="s">
        <v>58</v>
      </c>
      <c r="G66" s="24">
        <v>15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50</v>
      </c>
      <c r="E67" s="28" t="s">
        <v>1176</v>
      </c>
    </row>
    <row r="68" spans="1:16" x14ac:dyDescent="0.2">
      <c r="A68" s="29" t="s">
        <v>51</v>
      </c>
      <c r="E68" s="30" t="s">
        <v>1177</v>
      </c>
    </row>
    <row r="69" spans="1:16" ht="89.25" x14ac:dyDescent="0.2">
      <c r="A69" t="s">
        <v>52</v>
      </c>
      <c r="E69" s="28" t="s">
        <v>1178</v>
      </c>
    </row>
    <row r="70" spans="1:16" ht="25.5" x14ac:dyDescent="0.2">
      <c r="A70" s="17" t="s">
        <v>45</v>
      </c>
      <c r="B70" s="21" t="s">
        <v>105</v>
      </c>
      <c r="C70" s="21" t="s">
        <v>110</v>
      </c>
      <c r="D70" s="17" t="s">
        <v>29</v>
      </c>
      <c r="E70" s="22" t="s">
        <v>111</v>
      </c>
      <c r="F70" s="23" t="s">
        <v>58</v>
      </c>
      <c r="G70" s="24">
        <v>35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50</v>
      </c>
      <c r="E71" s="28" t="s">
        <v>1176</v>
      </c>
    </row>
    <row r="72" spans="1:16" x14ac:dyDescent="0.2">
      <c r="A72" s="29" t="s">
        <v>51</v>
      </c>
      <c r="E72" s="30" t="s">
        <v>1177</v>
      </c>
    </row>
    <row r="73" spans="1:16" ht="89.25" x14ac:dyDescent="0.2">
      <c r="A73" t="s">
        <v>52</v>
      </c>
      <c r="E73" s="28" t="s">
        <v>1178</v>
      </c>
    </row>
    <row r="74" spans="1:16" ht="25.5" x14ac:dyDescent="0.2">
      <c r="A74" s="17" t="s">
        <v>45</v>
      </c>
      <c r="B74" s="21" t="s">
        <v>109</v>
      </c>
      <c r="C74" s="21" t="s">
        <v>113</v>
      </c>
      <c r="D74" s="17" t="s">
        <v>29</v>
      </c>
      <c r="E74" s="22" t="s">
        <v>114</v>
      </c>
      <c r="F74" s="23" t="s">
        <v>70</v>
      </c>
      <c r="G74" s="24">
        <v>2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50</v>
      </c>
      <c r="E75" s="28" t="s">
        <v>1179</v>
      </c>
    </row>
    <row r="76" spans="1:16" x14ac:dyDescent="0.2">
      <c r="A76" s="29" t="s">
        <v>51</v>
      </c>
      <c r="E76" s="30" t="s">
        <v>1164</v>
      </c>
    </row>
    <row r="77" spans="1:16" ht="102" x14ac:dyDescent="0.2">
      <c r="A77" t="s">
        <v>52</v>
      </c>
      <c r="E77" s="28" t="s">
        <v>1180</v>
      </c>
    </row>
    <row r="78" spans="1:16" ht="25.5" x14ac:dyDescent="0.2">
      <c r="A78" s="17" t="s">
        <v>45</v>
      </c>
      <c r="B78" s="21" t="s">
        <v>112</v>
      </c>
      <c r="C78" s="21" t="s">
        <v>117</v>
      </c>
      <c r="D78" s="17" t="s">
        <v>29</v>
      </c>
      <c r="E78" s="22" t="s">
        <v>118</v>
      </c>
      <c r="F78" s="23" t="s">
        <v>70</v>
      </c>
      <c r="G78" s="24">
        <v>5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50</v>
      </c>
      <c r="E79" s="28" t="s">
        <v>1179</v>
      </c>
    </row>
    <row r="80" spans="1:16" x14ac:dyDescent="0.2">
      <c r="A80" s="29" t="s">
        <v>51</v>
      </c>
      <c r="E80" s="30" t="s">
        <v>1164</v>
      </c>
    </row>
    <row r="81" spans="1:16" ht="102" x14ac:dyDescent="0.2">
      <c r="A81" t="s">
        <v>52</v>
      </c>
      <c r="E81" s="28" t="s">
        <v>1180</v>
      </c>
    </row>
    <row r="82" spans="1:16" ht="25.5" x14ac:dyDescent="0.2">
      <c r="A82" s="17" t="s">
        <v>45</v>
      </c>
      <c r="B82" s="21" t="s">
        <v>116</v>
      </c>
      <c r="C82" s="21" t="s">
        <v>1181</v>
      </c>
      <c r="D82" s="17" t="s">
        <v>29</v>
      </c>
      <c r="E82" s="22" t="s">
        <v>1182</v>
      </c>
      <c r="F82" s="23" t="s">
        <v>70</v>
      </c>
      <c r="G82" s="24">
        <v>1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50</v>
      </c>
      <c r="E83" s="28" t="s">
        <v>1183</v>
      </c>
    </row>
    <row r="84" spans="1:16" x14ac:dyDescent="0.2">
      <c r="A84" s="29" t="s">
        <v>51</v>
      </c>
      <c r="E84" s="30" t="s">
        <v>1164</v>
      </c>
    </row>
    <row r="85" spans="1:16" ht="102" x14ac:dyDescent="0.2">
      <c r="A85" t="s">
        <v>52</v>
      </c>
      <c r="E85" s="28" t="s">
        <v>1180</v>
      </c>
    </row>
    <row r="86" spans="1:16" x14ac:dyDescent="0.2">
      <c r="A86" s="17" t="s">
        <v>45</v>
      </c>
      <c r="B86" s="21" t="s">
        <v>119</v>
      </c>
      <c r="C86" s="21" t="s">
        <v>1184</v>
      </c>
      <c r="D86" s="17" t="s">
        <v>29</v>
      </c>
      <c r="E86" s="22" t="s">
        <v>1185</v>
      </c>
      <c r="F86" s="23" t="s">
        <v>58</v>
      </c>
      <c r="G86" s="24">
        <v>20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50</v>
      </c>
      <c r="E87" s="28" t="s">
        <v>1186</v>
      </c>
    </row>
    <row r="88" spans="1:16" x14ac:dyDescent="0.2">
      <c r="A88" s="29" t="s">
        <v>51</v>
      </c>
      <c r="E88" s="30" t="s">
        <v>1187</v>
      </c>
    </row>
    <row r="89" spans="1:16" ht="76.5" x14ac:dyDescent="0.2">
      <c r="A89" t="s">
        <v>52</v>
      </c>
      <c r="E89" s="28" t="s">
        <v>1188</v>
      </c>
    </row>
    <row r="90" spans="1:16" ht="25.5" x14ac:dyDescent="0.2">
      <c r="A90" s="17" t="s">
        <v>45</v>
      </c>
      <c r="B90" s="21" t="s">
        <v>123</v>
      </c>
      <c r="C90" s="21" t="s">
        <v>1189</v>
      </c>
      <c r="D90" s="17" t="s">
        <v>29</v>
      </c>
      <c r="E90" s="22" t="s">
        <v>1190</v>
      </c>
      <c r="F90" s="23" t="s">
        <v>70</v>
      </c>
      <c r="G90" s="24">
        <v>1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50</v>
      </c>
      <c r="E91" s="28" t="s">
        <v>1191</v>
      </c>
    </row>
    <row r="92" spans="1:16" x14ac:dyDescent="0.2">
      <c r="A92" s="29" t="s">
        <v>51</v>
      </c>
      <c r="E92" s="30" t="s">
        <v>1164</v>
      </c>
    </row>
    <row r="93" spans="1:16" ht="89.25" x14ac:dyDescent="0.2">
      <c r="A93" t="s">
        <v>52</v>
      </c>
      <c r="E93" s="28" t="s">
        <v>1192</v>
      </c>
    </row>
    <row r="94" spans="1:16" x14ac:dyDescent="0.2">
      <c r="A94" s="17" t="s">
        <v>45</v>
      </c>
      <c r="B94" s="21" t="s">
        <v>128</v>
      </c>
      <c r="C94" s="21" t="s">
        <v>1193</v>
      </c>
      <c r="D94" s="17" t="s">
        <v>29</v>
      </c>
      <c r="E94" s="22" t="s">
        <v>1194</v>
      </c>
      <c r="F94" s="23" t="s">
        <v>70</v>
      </c>
      <c r="G94" s="24">
        <v>1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50</v>
      </c>
      <c r="E95" s="28" t="s">
        <v>1195</v>
      </c>
    </row>
    <row r="96" spans="1:16" x14ac:dyDescent="0.2">
      <c r="A96" s="29" t="s">
        <v>51</v>
      </c>
      <c r="E96" s="30" t="s">
        <v>1164</v>
      </c>
    </row>
    <row r="97" spans="1:16" ht="127.5" x14ac:dyDescent="0.2">
      <c r="A97" t="s">
        <v>52</v>
      </c>
      <c r="E97" s="28" t="s">
        <v>1196</v>
      </c>
    </row>
    <row r="98" spans="1:16" x14ac:dyDescent="0.2">
      <c r="A98" s="17" t="s">
        <v>45</v>
      </c>
      <c r="B98" s="21" t="s">
        <v>131</v>
      </c>
      <c r="C98" s="21" t="s">
        <v>1197</v>
      </c>
      <c r="D98" s="17" t="s">
        <v>29</v>
      </c>
      <c r="E98" s="22" t="s">
        <v>1198</v>
      </c>
      <c r="F98" s="23" t="s">
        <v>70</v>
      </c>
      <c r="G98" s="24">
        <v>1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50</v>
      </c>
      <c r="E99" s="28" t="s">
        <v>1163</v>
      </c>
    </row>
    <row r="100" spans="1:16" x14ac:dyDescent="0.2">
      <c r="A100" s="29" t="s">
        <v>51</v>
      </c>
      <c r="E100" s="30" t="s">
        <v>1164</v>
      </c>
    </row>
    <row r="101" spans="1:16" ht="102" x14ac:dyDescent="0.2">
      <c r="A101" t="s">
        <v>52</v>
      </c>
      <c r="E101" s="28" t="s">
        <v>1199</v>
      </c>
    </row>
    <row r="102" spans="1:16" x14ac:dyDescent="0.2">
      <c r="A102" s="17" t="s">
        <v>45</v>
      </c>
      <c r="B102" s="21" t="s">
        <v>134</v>
      </c>
      <c r="C102" s="21" t="s">
        <v>1200</v>
      </c>
      <c r="D102" s="17" t="s">
        <v>29</v>
      </c>
      <c r="E102" s="22" t="s">
        <v>1201</v>
      </c>
      <c r="F102" s="23" t="s">
        <v>70</v>
      </c>
      <c r="G102" s="24">
        <v>1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50</v>
      </c>
      <c r="E103" s="28" t="s">
        <v>1163</v>
      </c>
    </row>
    <row r="104" spans="1:16" x14ac:dyDescent="0.2">
      <c r="A104" s="29" t="s">
        <v>51</v>
      </c>
      <c r="E104" s="30" t="s">
        <v>1164</v>
      </c>
    </row>
    <row r="105" spans="1:16" ht="102" x14ac:dyDescent="0.2">
      <c r="A105" t="s">
        <v>52</v>
      </c>
      <c r="E105" s="28" t="s">
        <v>1199</v>
      </c>
    </row>
    <row r="106" spans="1:16" x14ac:dyDescent="0.2">
      <c r="A106" s="17" t="s">
        <v>45</v>
      </c>
      <c r="B106" s="21" t="s">
        <v>138</v>
      </c>
      <c r="C106" s="21" t="s">
        <v>1202</v>
      </c>
      <c r="D106" s="17" t="s">
        <v>29</v>
      </c>
      <c r="E106" s="22" t="s">
        <v>1203</v>
      </c>
      <c r="F106" s="23" t="s">
        <v>70</v>
      </c>
      <c r="G106" s="24">
        <v>1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50</v>
      </c>
      <c r="E107" s="28" t="s">
        <v>1163</v>
      </c>
    </row>
    <row r="108" spans="1:16" x14ac:dyDescent="0.2">
      <c r="A108" s="29" t="s">
        <v>51</v>
      </c>
      <c r="E108" s="30" t="s">
        <v>1164</v>
      </c>
    </row>
    <row r="109" spans="1:16" ht="102" x14ac:dyDescent="0.2">
      <c r="A109" t="s">
        <v>52</v>
      </c>
      <c r="E109" s="28" t="s">
        <v>1199</v>
      </c>
    </row>
    <row r="110" spans="1:16" x14ac:dyDescent="0.2">
      <c r="A110" s="17" t="s">
        <v>45</v>
      </c>
      <c r="B110" s="21" t="s">
        <v>142</v>
      </c>
      <c r="C110" s="21" t="s">
        <v>1204</v>
      </c>
      <c r="D110" s="17" t="s">
        <v>29</v>
      </c>
      <c r="E110" s="22" t="s">
        <v>1205</v>
      </c>
      <c r="F110" s="23" t="s">
        <v>70</v>
      </c>
      <c r="G110" s="24">
        <v>1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50</v>
      </c>
      <c r="E111" s="28" t="s">
        <v>1163</v>
      </c>
    </row>
    <row r="112" spans="1:16" x14ac:dyDescent="0.2">
      <c r="A112" s="29" t="s">
        <v>51</v>
      </c>
      <c r="E112" s="30" t="s">
        <v>1164</v>
      </c>
    </row>
    <row r="113" spans="1:16" ht="102" x14ac:dyDescent="0.2">
      <c r="A113" t="s">
        <v>52</v>
      </c>
      <c r="E113" s="28" t="s">
        <v>1199</v>
      </c>
    </row>
    <row r="114" spans="1:16" x14ac:dyDescent="0.2">
      <c r="A114" s="17" t="s">
        <v>45</v>
      </c>
      <c r="B114" s="21" t="s">
        <v>146</v>
      </c>
      <c r="C114" s="21" t="s">
        <v>1206</v>
      </c>
      <c r="D114" s="17" t="s">
        <v>29</v>
      </c>
      <c r="E114" s="22" t="s">
        <v>1207</v>
      </c>
      <c r="F114" s="23" t="s">
        <v>70</v>
      </c>
      <c r="G114" s="24">
        <v>1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27" t="s">
        <v>50</v>
      </c>
      <c r="E115" s="28" t="s">
        <v>1163</v>
      </c>
    </row>
    <row r="116" spans="1:16" x14ac:dyDescent="0.2">
      <c r="A116" s="29" t="s">
        <v>51</v>
      </c>
      <c r="E116" s="30" t="s">
        <v>1164</v>
      </c>
    </row>
    <row r="117" spans="1:16" ht="102" x14ac:dyDescent="0.2">
      <c r="A117" t="s">
        <v>52</v>
      </c>
      <c r="E117" s="28" t="s">
        <v>1199</v>
      </c>
    </row>
    <row r="118" spans="1:16" x14ac:dyDescent="0.2">
      <c r="A118" s="17" t="s">
        <v>45</v>
      </c>
      <c r="B118" s="21" t="s">
        <v>150</v>
      </c>
      <c r="C118" s="21" t="s">
        <v>1208</v>
      </c>
      <c r="D118" s="17" t="s">
        <v>29</v>
      </c>
      <c r="E118" s="22" t="s">
        <v>1209</v>
      </c>
      <c r="F118" s="23" t="s">
        <v>70</v>
      </c>
      <c r="G118" s="24">
        <v>1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27" t="s">
        <v>50</v>
      </c>
      <c r="E119" s="28" t="s">
        <v>1163</v>
      </c>
    </row>
    <row r="120" spans="1:16" x14ac:dyDescent="0.2">
      <c r="A120" s="29" t="s">
        <v>51</v>
      </c>
      <c r="E120" s="30" t="s">
        <v>1164</v>
      </c>
    </row>
    <row r="121" spans="1:16" ht="102" x14ac:dyDescent="0.2">
      <c r="A121" t="s">
        <v>52</v>
      </c>
      <c r="E121" s="28" t="s">
        <v>1199</v>
      </c>
    </row>
    <row r="122" spans="1:16" x14ac:dyDescent="0.2">
      <c r="A122" s="17" t="s">
        <v>45</v>
      </c>
      <c r="B122" s="21" t="s">
        <v>153</v>
      </c>
      <c r="C122" s="21" t="s">
        <v>1210</v>
      </c>
      <c r="D122" s="17" t="s">
        <v>29</v>
      </c>
      <c r="E122" s="22" t="s">
        <v>1211</v>
      </c>
      <c r="F122" s="23" t="s">
        <v>70</v>
      </c>
      <c r="G122" s="24">
        <v>1</v>
      </c>
      <c r="H122" s="25">
        <v>0</v>
      </c>
      <c r="I122" s="26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27" t="s">
        <v>50</v>
      </c>
      <c r="E123" s="28" t="s">
        <v>1163</v>
      </c>
    </row>
    <row r="124" spans="1:16" x14ac:dyDescent="0.2">
      <c r="A124" s="29" t="s">
        <v>51</v>
      </c>
      <c r="E124" s="30" t="s">
        <v>1164</v>
      </c>
    </row>
    <row r="125" spans="1:16" ht="102" x14ac:dyDescent="0.2">
      <c r="A125" t="s">
        <v>52</v>
      </c>
      <c r="E125" s="28" t="s">
        <v>1199</v>
      </c>
    </row>
    <row r="126" spans="1:16" x14ac:dyDescent="0.2">
      <c r="A126" s="17" t="s">
        <v>45</v>
      </c>
      <c r="B126" s="21" t="s">
        <v>157</v>
      </c>
      <c r="C126" s="21" t="s">
        <v>1212</v>
      </c>
      <c r="D126" s="17" t="s">
        <v>29</v>
      </c>
      <c r="E126" s="22" t="s">
        <v>1213</v>
      </c>
      <c r="F126" s="23" t="s">
        <v>70</v>
      </c>
      <c r="G126" s="24">
        <v>3</v>
      </c>
      <c r="H126" s="25">
        <v>0</v>
      </c>
      <c r="I126" s="26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27" t="s">
        <v>50</v>
      </c>
      <c r="E127" s="28" t="s">
        <v>1163</v>
      </c>
    </row>
    <row r="128" spans="1:16" x14ac:dyDescent="0.2">
      <c r="A128" s="29" t="s">
        <v>51</v>
      </c>
      <c r="E128" s="30" t="s">
        <v>1164</v>
      </c>
    </row>
    <row r="129" spans="1:16" ht="102" x14ac:dyDescent="0.2">
      <c r="A129" t="s">
        <v>52</v>
      </c>
      <c r="E129" s="28" t="s">
        <v>1214</v>
      </c>
    </row>
    <row r="130" spans="1:16" x14ac:dyDescent="0.2">
      <c r="A130" s="17" t="s">
        <v>45</v>
      </c>
      <c r="B130" s="21" t="s">
        <v>269</v>
      </c>
      <c r="C130" s="21" t="s">
        <v>1215</v>
      </c>
      <c r="D130" s="17" t="s">
        <v>29</v>
      </c>
      <c r="E130" s="22" t="s">
        <v>1216</v>
      </c>
      <c r="F130" s="23" t="s">
        <v>70</v>
      </c>
      <c r="G130" s="24">
        <v>5</v>
      </c>
      <c r="H130" s="25">
        <v>0</v>
      </c>
      <c r="I130" s="26">
        <f>ROUND(ROUND(H130,2)*ROUND(G130,3),2)</f>
        <v>0</v>
      </c>
      <c r="O130">
        <f>(I130*21)/100</f>
        <v>0</v>
      </c>
      <c r="P130" t="s">
        <v>23</v>
      </c>
    </row>
    <row r="131" spans="1:16" x14ac:dyDescent="0.2">
      <c r="A131" s="27" t="s">
        <v>50</v>
      </c>
      <c r="E131" s="28" t="s">
        <v>1163</v>
      </c>
    </row>
    <row r="132" spans="1:16" x14ac:dyDescent="0.2">
      <c r="A132" s="29" t="s">
        <v>51</v>
      </c>
      <c r="E132" s="30" t="s">
        <v>1164</v>
      </c>
    </row>
    <row r="133" spans="1:16" ht="102" x14ac:dyDescent="0.2">
      <c r="A133" t="s">
        <v>52</v>
      </c>
      <c r="E133" s="28" t="s">
        <v>1214</v>
      </c>
    </row>
    <row r="134" spans="1:16" x14ac:dyDescent="0.2">
      <c r="A134" s="17" t="s">
        <v>45</v>
      </c>
      <c r="B134" s="21" t="s">
        <v>273</v>
      </c>
      <c r="C134" s="21" t="s">
        <v>1217</v>
      </c>
      <c r="D134" s="17" t="s">
        <v>29</v>
      </c>
      <c r="E134" s="22" t="s">
        <v>1218</v>
      </c>
      <c r="F134" s="23" t="s">
        <v>70</v>
      </c>
      <c r="G134" s="24">
        <v>4</v>
      </c>
      <c r="H134" s="25">
        <v>0</v>
      </c>
      <c r="I134" s="26">
        <f>ROUND(ROUND(H134,2)*ROUND(G134,3),2)</f>
        <v>0</v>
      </c>
      <c r="O134">
        <f>(I134*21)/100</f>
        <v>0</v>
      </c>
      <c r="P134" t="s">
        <v>23</v>
      </c>
    </row>
    <row r="135" spans="1:16" x14ac:dyDescent="0.2">
      <c r="A135" s="27" t="s">
        <v>50</v>
      </c>
      <c r="E135" s="28" t="s">
        <v>1163</v>
      </c>
    </row>
    <row r="136" spans="1:16" x14ac:dyDescent="0.2">
      <c r="A136" s="29" t="s">
        <v>51</v>
      </c>
      <c r="E136" s="30" t="s">
        <v>1164</v>
      </c>
    </row>
    <row r="137" spans="1:16" ht="102" x14ac:dyDescent="0.2">
      <c r="A137" t="s">
        <v>52</v>
      </c>
      <c r="E137" s="28" t="s">
        <v>1214</v>
      </c>
    </row>
    <row r="138" spans="1:16" x14ac:dyDescent="0.2">
      <c r="A138" s="17" t="s">
        <v>45</v>
      </c>
      <c r="B138" s="21" t="s">
        <v>277</v>
      </c>
      <c r="C138" s="21" t="s">
        <v>1219</v>
      </c>
      <c r="D138" s="17" t="s">
        <v>29</v>
      </c>
      <c r="E138" s="22" t="s">
        <v>1220</v>
      </c>
      <c r="F138" s="23" t="s">
        <v>70</v>
      </c>
      <c r="G138" s="24">
        <v>10</v>
      </c>
      <c r="H138" s="25">
        <v>0</v>
      </c>
      <c r="I138" s="26">
        <f>ROUND(ROUND(H138,2)*ROUND(G138,3),2)</f>
        <v>0</v>
      </c>
      <c r="O138">
        <f>(I138*21)/100</f>
        <v>0</v>
      </c>
      <c r="P138" t="s">
        <v>23</v>
      </c>
    </row>
    <row r="139" spans="1:16" x14ac:dyDescent="0.2">
      <c r="A139" s="27" t="s">
        <v>50</v>
      </c>
      <c r="E139" s="28" t="s">
        <v>1163</v>
      </c>
    </row>
    <row r="140" spans="1:16" x14ac:dyDescent="0.2">
      <c r="A140" s="29" t="s">
        <v>51</v>
      </c>
      <c r="E140" s="30" t="s">
        <v>1164</v>
      </c>
    </row>
    <row r="141" spans="1:16" ht="102" x14ac:dyDescent="0.2">
      <c r="A141" t="s">
        <v>52</v>
      </c>
      <c r="E141" s="28" t="s">
        <v>1214</v>
      </c>
    </row>
    <row r="142" spans="1:16" x14ac:dyDescent="0.2">
      <c r="A142" s="17" t="s">
        <v>45</v>
      </c>
      <c r="B142" s="21" t="s">
        <v>281</v>
      </c>
      <c r="C142" s="21" t="s">
        <v>1221</v>
      </c>
      <c r="D142" s="17" t="s">
        <v>29</v>
      </c>
      <c r="E142" s="22" t="s">
        <v>1222</v>
      </c>
      <c r="F142" s="23" t="s">
        <v>70</v>
      </c>
      <c r="G142" s="24">
        <v>2</v>
      </c>
      <c r="H142" s="25">
        <v>0</v>
      </c>
      <c r="I142" s="26">
        <f>ROUND(ROUND(H142,2)*ROUND(G142,3),2)</f>
        <v>0</v>
      </c>
      <c r="O142">
        <f>(I142*21)/100</f>
        <v>0</v>
      </c>
      <c r="P142" t="s">
        <v>23</v>
      </c>
    </row>
    <row r="143" spans="1:16" x14ac:dyDescent="0.2">
      <c r="A143" s="27" t="s">
        <v>50</v>
      </c>
      <c r="E143" s="28" t="s">
        <v>1163</v>
      </c>
    </row>
    <row r="144" spans="1:16" x14ac:dyDescent="0.2">
      <c r="A144" s="29" t="s">
        <v>51</v>
      </c>
      <c r="E144" s="30" t="s">
        <v>1164</v>
      </c>
    </row>
    <row r="145" spans="1:16" ht="102" x14ac:dyDescent="0.2">
      <c r="A145" t="s">
        <v>52</v>
      </c>
      <c r="E145" s="28" t="s">
        <v>1214</v>
      </c>
    </row>
    <row r="146" spans="1:16" x14ac:dyDescent="0.2">
      <c r="A146" s="17" t="s">
        <v>45</v>
      </c>
      <c r="B146" s="21" t="s">
        <v>285</v>
      </c>
      <c r="C146" s="21" t="s">
        <v>1223</v>
      </c>
      <c r="D146" s="17" t="s">
        <v>29</v>
      </c>
      <c r="E146" s="22" t="s">
        <v>1224</v>
      </c>
      <c r="F146" s="23" t="s">
        <v>70</v>
      </c>
      <c r="G146" s="24">
        <v>1</v>
      </c>
      <c r="H146" s="25">
        <v>0</v>
      </c>
      <c r="I146" s="26">
        <f>ROUND(ROUND(H146,2)*ROUND(G146,3),2)</f>
        <v>0</v>
      </c>
      <c r="O146">
        <f>(I146*21)/100</f>
        <v>0</v>
      </c>
      <c r="P146" t="s">
        <v>23</v>
      </c>
    </row>
    <row r="147" spans="1:16" x14ac:dyDescent="0.2">
      <c r="A147" s="27" t="s">
        <v>50</v>
      </c>
      <c r="E147" s="28" t="s">
        <v>1225</v>
      </c>
    </row>
    <row r="148" spans="1:16" x14ac:dyDescent="0.2">
      <c r="A148" s="29" t="s">
        <v>51</v>
      </c>
      <c r="E148" s="30" t="s">
        <v>1226</v>
      </c>
    </row>
    <row r="149" spans="1:16" ht="114.75" x14ac:dyDescent="0.2">
      <c r="A149" t="s">
        <v>52</v>
      </c>
      <c r="E149" s="28" t="s">
        <v>1227</v>
      </c>
    </row>
    <row r="150" spans="1:16" x14ac:dyDescent="0.2">
      <c r="A150" s="17" t="s">
        <v>45</v>
      </c>
      <c r="B150" s="21" t="s">
        <v>289</v>
      </c>
      <c r="C150" s="21" t="s">
        <v>1228</v>
      </c>
      <c r="D150" s="17" t="s">
        <v>29</v>
      </c>
      <c r="E150" s="22" t="s">
        <v>1229</v>
      </c>
      <c r="F150" s="23" t="s">
        <v>70</v>
      </c>
      <c r="G150" s="24">
        <v>1</v>
      </c>
      <c r="H150" s="25">
        <v>0</v>
      </c>
      <c r="I150" s="26">
        <f>ROUND(ROUND(H150,2)*ROUND(G150,3),2)</f>
        <v>0</v>
      </c>
      <c r="O150">
        <f>(I150*21)/100</f>
        <v>0</v>
      </c>
      <c r="P150" t="s">
        <v>23</v>
      </c>
    </row>
    <row r="151" spans="1:16" x14ac:dyDescent="0.2">
      <c r="A151" s="27" t="s">
        <v>50</v>
      </c>
      <c r="E151" s="28" t="s">
        <v>1230</v>
      </c>
    </row>
    <row r="152" spans="1:16" x14ac:dyDescent="0.2">
      <c r="A152" s="29" t="s">
        <v>51</v>
      </c>
      <c r="E152" s="30" t="s">
        <v>1231</v>
      </c>
    </row>
    <row r="153" spans="1:16" ht="114.75" x14ac:dyDescent="0.2">
      <c r="A153" t="s">
        <v>52</v>
      </c>
      <c r="E153" s="28" t="s">
        <v>1227</v>
      </c>
    </row>
    <row r="154" spans="1:16" ht="25.5" x14ac:dyDescent="0.2">
      <c r="A154" s="17" t="s">
        <v>45</v>
      </c>
      <c r="B154" s="21" t="s">
        <v>293</v>
      </c>
      <c r="C154" s="21" t="s">
        <v>1232</v>
      </c>
      <c r="D154" s="17" t="s">
        <v>29</v>
      </c>
      <c r="E154" s="22" t="s">
        <v>1233</v>
      </c>
      <c r="F154" s="23" t="s">
        <v>70</v>
      </c>
      <c r="G154" s="24">
        <v>1</v>
      </c>
      <c r="H154" s="25">
        <v>0</v>
      </c>
      <c r="I154" s="26">
        <f>ROUND(ROUND(H154,2)*ROUND(G154,3),2)</f>
        <v>0</v>
      </c>
      <c r="O154">
        <f>(I154*21)/100</f>
        <v>0</v>
      </c>
      <c r="P154" t="s">
        <v>23</v>
      </c>
    </row>
    <row r="155" spans="1:16" x14ac:dyDescent="0.2">
      <c r="A155" s="27" t="s">
        <v>50</v>
      </c>
      <c r="E155" s="28" t="s">
        <v>1234</v>
      </c>
    </row>
    <row r="156" spans="1:16" x14ac:dyDescent="0.2">
      <c r="A156" s="29" t="s">
        <v>51</v>
      </c>
      <c r="E156" s="30" t="s">
        <v>1235</v>
      </c>
    </row>
    <row r="157" spans="1:16" ht="114.75" x14ac:dyDescent="0.2">
      <c r="A157" t="s">
        <v>52</v>
      </c>
      <c r="E157" s="28" t="s">
        <v>1236</v>
      </c>
    </row>
    <row r="158" spans="1:16" ht="25.5" x14ac:dyDescent="0.2">
      <c r="A158" s="17" t="s">
        <v>45</v>
      </c>
      <c r="B158" s="21" t="s">
        <v>297</v>
      </c>
      <c r="C158" s="21" t="s">
        <v>1237</v>
      </c>
      <c r="D158" s="17" t="s">
        <v>29</v>
      </c>
      <c r="E158" s="22" t="s">
        <v>1238</v>
      </c>
      <c r="F158" s="23" t="s">
        <v>70</v>
      </c>
      <c r="G158" s="24">
        <v>1</v>
      </c>
      <c r="H158" s="25">
        <v>0</v>
      </c>
      <c r="I158" s="26">
        <f>ROUND(ROUND(H158,2)*ROUND(G158,3),2)</f>
        <v>0</v>
      </c>
      <c r="O158">
        <f>(I158*21)/100</f>
        <v>0</v>
      </c>
      <c r="P158" t="s">
        <v>23</v>
      </c>
    </row>
    <row r="159" spans="1:16" x14ac:dyDescent="0.2">
      <c r="A159" s="27" t="s">
        <v>50</v>
      </c>
      <c r="E159" s="28" t="s">
        <v>1239</v>
      </c>
    </row>
    <row r="160" spans="1:16" x14ac:dyDescent="0.2">
      <c r="A160" s="29" t="s">
        <v>51</v>
      </c>
      <c r="E160" s="30" t="s">
        <v>1235</v>
      </c>
    </row>
    <row r="161" spans="1:18" ht="89.25" x14ac:dyDescent="0.2">
      <c r="A161" t="s">
        <v>52</v>
      </c>
      <c r="E161" s="28" t="s">
        <v>1240</v>
      </c>
    </row>
    <row r="162" spans="1:18" x14ac:dyDescent="0.2">
      <c r="A162" s="17" t="s">
        <v>45</v>
      </c>
      <c r="B162" s="21" t="s">
        <v>301</v>
      </c>
      <c r="C162" s="21" t="s">
        <v>1241</v>
      </c>
      <c r="D162" s="17" t="s">
        <v>29</v>
      </c>
      <c r="E162" s="22" t="s">
        <v>1242</v>
      </c>
      <c r="F162" s="23" t="s">
        <v>417</v>
      </c>
      <c r="G162" s="24">
        <v>40</v>
      </c>
      <c r="H162" s="25">
        <v>0</v>
      </c>
      <c r="I162" s="26">
        <f>ROUND(ROUND(H162,2)*ROUND(G162,3),2)</f>
        <v>0</v>
      </c>
      <c r="O162">
        <f>(I162*21)/100</f>
        <v>0</v>
      </c>
      <c r="P162" t="s">
        <v>23</v>
      </c>
    </row>
    <row r="163" spans="1:18" ht="25.5" x14ac:dyDescent="0.2">
      <c r="A163" s="27" t="s">
        <v>50</v>
      </c>
      <c r="E163" s="28" t="s">
        <v>1243</v>
      </c>
    </row>
    <row r="164" spans="1:18" x14ac:dyDescent="0.2">
      <c r="A164" s="29" t="s">
        <v>51</v>
      </c>
      <c r="E164" s="30" t="s">
        <v>1226</v>
      </c>
    </row>
    <row r="165" spans="1:18" ht="89.25" x14ac:dyDescent="0.2">
      <c r="A165" t="s">
        <v>52</v>
      </c>
      <c r="E165" s="28" t="s">
        <v>1244</v>
      </c>
    </row>
    <row r="166" spans="1:18" x14ac:dyDescent="0.2">
      <c r="A166" s="17" t="s">
        <v>45</v>
      </c>
      <c r="B166" s="21" t="s">
        <v>305</v>
      </c>
      <c r="C166" s="21" t="s">
        <v>1245</v>
      </c>
      <c r="D166" s="17" t="s">
        <v>29</v>
      </c>
      <c r="E166" s="22" t="s">
        <v>1246</v>
      </c>
      <c r="F166" s="23" t="s">
        <v>70</v>
      </c>
      <c r="G166" s="24">
        <v>1</v>
      </c>
      <c r="H166" s="25">
        <v>0</v>
      </c>
      <c r="I166" s="26">
        <f>ROUND(ROUND(H166,2)*ROUND(G166,3),2)</f>
        <v>0</v>
      </c>
      <c r="O166">
        <f>(I166*21)/100</f>
        <v>0</v>
      </c>
      <c r="P166" t="s">
        <v>23</v>
      </c>
    </row>
    <row r="167" spans="1:18" x14ac:dyDescent="0.2">
      <c r="A167" s="27" t="s">
        <v>50</v>
      </c>
      <c r="E167" s="28" t="s">
        <v>1247</v>
      </c>
    </row>
    <row r="168" spans="1:18" x14ac:dyDescent="0.2">
      <c r="A168" s="29" t="s">
        <v>51</v>
      </c>
      <c r="E168" s="30" t="s">
        <v>1164</v>
      </c>
    </row>
    <row r="169" spans="1:18" ht="178.5" x14ac:dyDescent="0.2">
      <c r="A169" t="s">
        <v>52</v>
      </c>
      <c r="E169" s="28" t="s">
        <v>1248</v>
      </c>
    </row>
    <row r="170" spans="1:18" x14ac:dyDescent="0.2">
      <c r="A170" s="17" t="s">
        <v>45</v>
      </c>
      <c r="B170" s="21" t="s">
        <v>309</v>
      </c>
      <c r="C170" s="21" t="s">
        <v>1249</v>
      </c>
      <c r="D170" s="17" t="s">
        <v>29</v>
      </c>
      <c r="E170" s="22" t="s">
        <v>1250</v>
      </c>
      <c r="F170" s="23" t="s">
        <v>70</v>
      </c>
      <c r="G170" s="24">
        <v>1</v>
      </c>
      <c r="H170" s="25">
        <v>0</v>
      </c>
      <c r="I170" s="26">
        <f>ROUND(ROUND(H170,2)*ROUND(G170,3),2)</f>
        <v>0</v>
      </c>
      <c r="O170">
        <f>(I170*21)/100</f>
        <v>0</v>
      </c>
      <c r="P170" t="s">
        <v>23</v>
      </c>
    </row>
    <row r="171" spans="1:18" x14ac:dyDescent="0.2">
      <c r="A171" s="27" t="s">
        <v>50</v>
      </c>
      <c r="E171" s="28" t="s">
        <v>1251</v>
      </c>
    </row>
    <row r="172" spans="1:18" x14ac:dyDescent="0.2">
      <c r="A172" s="29" t="s">
        <v>51</v>
      </c>
      <c r="E172" s="30" t="s">
        <v>1252</v>
      </c>
    </row>
    <row r="173" spans="1:18" ht="127.5" x14ac:dyDescent="0.2">
      <c r="A173" t="s">
        <v>52</v>
      </c>
      <c r="E173" s="28" t="s">
        <v>1253</v>
      </c>
    </row>
    <row r="174" spans="1:18" ht="12.75" customHeight="1" x14ac:dyDescent="0.2">
      <c r="A174" s="5" t="s">
        <v>43</v>
      </c>
      <c r="B174" s="5"/>
      <c r="C174" s="31" t="s">
        <v>17</v>
      </c>
      <c r="D174" s="5"/>
      <c r="E174" s="19" t="s">
        <v>481</v>
      </c>
      <c r="F174" s="5"/>
      <c r="G174" s="5"/>
      <c r="H174" s="5"/>
      <c r="I174" s="32">
        <f>0+Q174</f>
        <v>0</v>
      </c>
      <c r="O174">
        <f>0+R174</f>
        <v>0</v>
      </c>
      <c r="Q174">
        <f>0+I175</f>
        <v>0</v>
      </c>
      <c r="R174">
        <f>0+O175</f>
        <v>0</v>
      </c>
    </row>
    <row r="175" spans="1:18" ht="38.25" x14ac:dyDescent="0.2">
      <c r="A175" s="17" t="s">
        <v>45</v>
      </c>
      <c r="B175" s="21" t="s">
        <v>313</v>
      </c>
      <c r="C175" s="21" t="s">
        <v>794</v>
      </c>
      <c r="D175" s="17" t="s">
        <v>47</v>
      </c>
      <c r="E175" s="22" t="s">
        <v>795</v>
      </c>
      <c r="F175" s="23" t="s">
        <v>485</v>
      </c>
      <c r="G175" s="24">
        <v>1</v>
      </c>
      <c r="H175" s="25">
        <v>0</v>
      </c>
      <c r="I175" s="26">
        <f>ROUND(ROUND(H175,2)*ROUND(G175,3),2)</f>
        <v>0</v>
      </c>
      <c r="O175">
        <f>(I175*21)/100</f>
        <v>0</v>
      </c>
      <c r="P175" t="s">
        <v>23</v>
      </c>
    </row>
    <row r="176" spans="1:18" ht="25.5" x14ac:dyDescent="0.2">
      <c r="A176" s="27" t="s">
        <v>50</v>
      </c>
      <c r="E176" s="28" t="s">
        <v>486</v>
      </c>
    </row>
    <row r="177" spans="1:5" x14ac:dyDescent="0.2">
      <c r="A177" s="29" t="s">
        <v>51</v>
      </c>
      <c r="E177" s="30" t="s">
        <v>1254</v>
      </c>
    </row>
    <row r="178" spans="1:5" ht="165.75" x14ac:dyDescent="0.2">
      <c r="A178" t="s">
        <v>52</v>
      </c>
      <c r="E178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1255</v>
      </c>
      <c r="I3" s="33">
        <f>0+I8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1255</v>
      </c>
      <c r="D4" s="45"/>
      <c r="E4" s="13" t="s">
        <v>1256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17</v>
      </c>
      <c r="D8" s="14"/>
      <c r="E8" s="19" t="s">
        <v>481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ht="25.5" x14ac:dyDescent="0.2">
      <c r="A9" s="17" t="s">
        <v>45</v>
      </c>
      <c r="B9" s="21" t="s">
        <v>29</v>
      </c>
      <c r="C9" s="21" t="s">
        <v>791</v>
      </c>
      <c r="D9" s="17" t="s">
        <v>47</v>
      </c>
      <c r="E9" s="22" t="s">
        <v>792</v>
      </c>
      <c r="F9" s="23" t="s">
        <v>485</v>
      </c>
      <c r="G9" s="24">
        <v>1433.1759999999999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50</v>
      </c>
      <c r="E10" s="28" t="s">
        <v>47</v>
      </c>
    </row>
    <row r="11" spans="1:18" ht="102" x14ac:dyDescent="0.2">
      <c r="A11" s="29" t="s">
        <v>51</v>
      </c>
      <c r="E11" s="30" t="s">
        <v>1257</v>
      </c>
    </row>
    <row r="12" spans="1:18" ht="165.75" x14ac:dyDescent="0.2">
      <c r="A12" t="s">
        <v>52</v>
      </c>
      <c r="E12" s="28" t="s">
        <v>617</v>
      </c>
    </row>
    <row r="13" spans="1:18" ht="38.25" x14ac:dyDescent="0.2">
      <c r="A13" s="17" t="s">
        <v>45</v>
      </c>
      <c r="B13" s="21" t="s">
        <v>23</v>
      </c>
      <c r="C13" s="21" t="s">
        <v>794</v>
      </c>
      <c r="D13" s="17" t="s">
        <v>47</v>
      </c>
      <c r="E13" s="22" t="s">
        <v>795</v>
      </c>
      <c r="F13" s="23" t="s">
        <v>485</v>
      </c>
      <c r="G13" s="24">
        <v>265.10000000000002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50</v>
      </c>
      <c r="E14" s="28" t="s">
        <v>47</v>
      </c>
    </row>
    <row r="15" spans="1:18" ht="51" x14ac:dyDescent="0.2">
      <c r="A15" s="29" t="s">
        <v>51</v>
      </c>
      <c r="E15" s="30" t="s">
        <v>1258</v>
      </c>
    </row>
    <row r="16" spans="1:18" ht="165.75" x14ac:dyDescent="0.2">
      <c r="A16" t="s">
        <v>52</v>
      </c>
      <c r="E16" s="28" t="s">
        <v>617</v>
      </c>
    </row>
    <row r="17" spans="1:16" ht="25.5" x14ac:dyDescent="0.2">
      <c r="A17" s="17" t="s">
        <v>45</v>
      </c>
      <c r="B17" s="21" t="s">
        <v>22</v>
      </c>
      <c r="C17" s="21" t="s">
        <v>873</v>
      </c>
      <c r="D17" s="17" t="s">
        <v>47</v>
      </c>
      <c r="E17" s="22" t="s">
        <v>874</v>
      </c>
      <c r="F17" s="23" t="s">
        <v>485</v>
      </c>
      <c r="G17" s="24">
        <v>309.76799999999997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6" x14ac:dyDescent="0.2">
      <c r="A18" s="27" t="s">
        <v>50</v>
      </c>
      <c r="E18" s="28" t="s">
        <v>47</v>
      </c>
    </row>
    <row r="19" spans="1:16" ht="63.75" x14ac:dyDescent="0.2">
      <c r="A19" s="29" t="s">
        <v>51</v>
      </c>
      <c r="E19" s="30" t="s">
        <v>1259</v>
      </c>
    </row>
    <row r="20" spans="1:16" ht="165.75" x14ac:dyDescent="0.2">
      <c r="A20" t="s">
        <v>52</v>
      </c>
      <c r="E20" s="28" t="s">
        <v>617</v>
      </c>
    </row>
    <row r="21" spans="1:16" ht="25.5" x14ac:dyDescent="0.2">
      <c r="A21" s="17" t="s">
        <v>45</v>
      </c>
      <c r="B21" s="21" t="s">
        <v>33</v>
      </c>
      <c r="C21" s="21" t="s">
        <v>797</v>
      </c>
      <c r="D21" s="17" t="s">
        <v>47</v>
      </c>
      <c r="E21" s="22" t="s">
        <v>798</v>
      </c>
      <c r="F21" s="23" t="s">
        <v>485</v>
      </c>
      <c r="G21" s="24">
        <v>108.396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6" x14ac:dyDescent="0.2">
      <c r="A22" s="27" t="s">
        <v>50</v>
      </c>
      <c r="E22" s="28" t="s">
        <v>47</v>
      </c>
    </row>
    <row r="23" spans="1:16" ht="63.75" x14ac:dyDescent="0.2">
      <c r="A23" s="29" t="s">
        <v>51</v>
      </c>
      <c r="E23" s="30" t="s">
        <v>1260</v>
      </c>
    </row>
    <row r="24" spans="1:16" ht="165.75" x14ac:dyDescent="0.2">
      <c r="A24" t="s">
        <v>52</v>
      </c>
      <c r="E24" s="28" t="s">
        <v>617</v>
      </c>
    </row>
    <row r="25" spans="1:16" ht="25.5" x14ac:dyDescent="0.2">
      <c r="A25" s="17" t="s">
        <v>45</v>
      </c>
      <c r="B25" s="21" t="s">
        <v>35</v>
      </c>
      <c r="C25" s="21" t="s">
        <v>611</v>
      </c>
      <c r="D25" s="17" t="s">
        <v>47</v>
      </c>
      <c r="E25" s="22" t="s">
        <v>612</v>
      </c>
      <c r="F25" s="23" t="s">
        <v>485</v>
      </c>
      <c r="G25" s="24">
        <v>188.74799999999999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50</v>
      </c>
      <c r="E26" s="28" t="s">
        <v>47</v>
      </c>
    </row>
    <row r="27" spans="1:16" x14ac:dyDescent="0.2">
      <c r="A27" s="29" t="s">
        <v>51</v>
      </c>
      <c r="E27" s="30" t="s">
        <v>1261</v>
      </c>
    </row>
    <row r="28" spans="1:16" ht="165.75" x14ac:dyDescent="0.2">
      <c r="A28" t="s">
        <v>52</v>
      </c>
      <c r="E28" s="28" t="s">
        <v>487</v>
      </c>
    </row>
    <row r="29" spans="1:16" ht="25.5" x14ac:dyDescent="0.2">
      <c r="A29" s="17" t="s">
        <v>45</v>
      </c>
      <c r="B29" s="21" t="s">
        <v>37</v>
      </c>
      <c r="C29" s="21" t="s">
        <v>483</v>
      </c>
      <c r="D29" s="17" t="s">
        <v>47</v>
      </c>
      <c r="E29" s="22" t="s">
        <v>484</v>
      </c>
      <c r="F29" s="23" t="s">
        <v>485</v>
      </c>
      <c r="G29" s="24">
        <v>0.5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50</v>
      </c>
      <c r="E30" s="28" t="s">
        <v>47</v>
      </c>
    </row>
    <row r="31" spans="1:16" x14ac:dyDescent="0.2">
      <c r="A31" s="29" t="s">
        <v>51</v>
      </c>
      <c r="E31" s="30" t="s">
        <v>1262</v>
      </c>
    </row>
    <row r="32" spans="1:16" ht="165.75" x14ac:dyDescent="0.2">
      <c r="A32" t="s">
        <v>52</v>
      </c>
      <c r="E32" s="28" t="s">
        <v>487</v>
      </c>
    </row>
    <row r="33" spans="1:16" ht="25.5" x14ac:dyDescent="0.2">
      <c r="A33" s="17" t="s">
        <v>45</v>
      </c>
      <c r="B33" s="21" t="s">
        <v>72</v>
      </c>
      <c r="C33" s="21" t="s">
        <v>614</v>
      </c>
      <c r="D33" s="17" t="s">
        <v>47</v>
      </c>
      <c r="E33" s="22" t="s">
        <v>615</v>
      </c>
      <c r="F33" s="23" t="s">
        <v>485</v>
      </c>
      <c r="G33" s="24">
        <v>1.2999999999999999E-2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23</v>
      </c>
    </row>
    <row r="34" spans="1:16" x14ac:dyDescent="0.2">
      <c r="A34" s="27" t="s">
        <v>50</v>
      </c>
      <c r="E34" s="28" t="s">
        <v>47</v>
      </c>
    </row>
    <row r="35" spans="1:16" x14ac:dyDescent="0.2">
      <c r="A35" s="29" t="s">
        <v>51</v>
      </c>
      <c r="E35" s="30" t="s">
        <v>1263</v>
      </c>
    </row>
    <row r="36" spans="1:16" ht="165.75" x14ac:dyDescent="0.2">
      <c r="A36" t="s">
        <v>52</v>
      </c>
      <c r="E36" s="28" t="s">
        <v>617</v>
      </c>
    </row>
    <row r="37" spans="1:16" ht="25.5" x14ac:dyDescent="0.2">
      <c r="A37" s="17" t="s">
        <v>45</v>
      </c>
      <c r="B37" s="21" t="s">
        <v>76</v>
      </c>
      <c r="C37" s="21" t="s">
        <v>618</v>
      </c>
      <c r="D37" s="17" t="s">
        <v>47</v>
      </c>
      <c r="E37" s="22" t="s">
        <v>619</v>
      </c>
      <c r="F37" s="23" t="s">
        <v>485</v>
      </c>
      <c r="G37" s="24">
        <v>1.7000000000000001E-2</v>
      </c>
      <c r="H37" s="25">
        <v>0</v>
      </c>
      <c r="I37" s="26">
        <f>ROUND(ROUND(H37,2)*ROUND(G37,3),2)</f>
        <v>0</v>
      </c>
      <c r="O37">
        <f>(I37*21)/100</f>
        <v>0</v>
      </c>
      <c r="P37" t="s">
        <v>23</v>
      </c>
    </row>
    <row r="38" spans="1:16" x14ac:dyDescent="0.2">
      <c r="A38" s="27" t="s">
        <v>50</v>
      </c>
      <c r="E38" s="28" t="s">
        <v>47</v>
      </c>
    </row>
    <row r="39" spans="1:16" x14ac:dyDescent="0.2">
      <c r="A39" s="29" t="s">
        <v>51</v>
      </c>
      <c r="E39" s="30" t="s">
        <v>1264</v>
      </c>
    </row>
    <row r="40" spans="1:16" ht="165.75" x14ac:dyDescent="0.2">
      <c r="A40" t="s">
        <v>52</v>
      </c>
      <c r="E40" s="28" t="s">
        <v>487</v>
      </c>
    </row>
    <row r="41" spans="1:16" ht="25.5" x14ac:dyDescent="0.2">
      <c r="A41" s="17" t="s">
        <v>45</v>
      </c>
      <c r="B41" s="21" t="s">
        <v>40</v>
      </c>
      <c r="C41" s="21" t="s">
        <v>621</v>
      </c>
      <c r="D41" s="17" t="s">
        <v>47</v>
      </c>
      <c r="E41" s="22" t="s">
        <v>622</v>
      </c>
      <c r="F41" s="23" t="s">
        <v>485</v>
      </c>
      <c r="G41" s="24">
        <v>3.04</v>
      </c>
      <c r="H41" s="25">
        <v>0</v>
      </c>
      <c r="I41" s="26">
        <f>ROUND(ROUND(H41,2)*ROUND(G41,3),2)</f>
        <v>0</v>
      </c>
      <c r="O41">
        <f>(I41*21)/100</f>
        <v>0</v>
      </c>
      <c r="P41" t="s">
        <v>23</v>
      </c>
    </row>
    <row r="42" spans="1:16" x14ac:dyDescent="0.2">
      <c r="A42" s="27" t="s">
        <v>50</v>
      </c>
      <c r="E42" s="28" t="s">
        <v>47</v>
      </c>
    </row>
    <row r="43" spans="1:16" x14ac:dyDescent="0.2">
      <c r="A43" s="29" t="s">
        <v>51</v>
      </c>
      <c r="E43" s="30" t="s">
        <v>1265</v>
      </c>
    </row>
    <row r="44" spans="1:16" ht="165.75" x14ac:dyDescent="0.2">
      <c r="A44" t="s">
        <v>52</v>
      </c>
      <c r="E44" s="28" t="s">
        <v>487</v>
      </c>
    </row>
    <row r="45" spans="1:16" ht="25.5" x14ac:dyDescent="0.2">
      <c r="A45" s="17" t="s">
        <v>45</v>
      </c>
      <c r="B45" s="21" t="s">
        <v>42</v>
      </c>
      <c r="C45" s="21" t="s">
        <v>489</v>
      </c>
      <c r="D45" s="17" t="s">
        <v>47</v>
      </c>
      <c r="E45" s="22" t="s">
        <v>490</v>
      </c>
      <c r="F45" s="23" t="s">
        <v>485</v>
      </c>
      <c r="G45" s="24">
        <v>0.5</v>
      </c>
      <c r="H45" s="25">
        <v>0</v>
      </c>
      <c r="I45" s="26">
        <f>ROUND(ROUND(H45,2)*ROUND(G45,3),2)</f>
        <v>0</v>
      </c>
      <c r="O45">
        <f>(I45*21)/100</f>
        <v>0</v>
      </c>
      <c r="P45" t="s">
        <v>23</v>
      </c>
    </row>
    <row r="46" spans="1:16" x14ac:dyDescent="0.2">
      <c r="A46" s="27" t="s">
        <v>50</v>
      </c>
      <c r="E46" s="28" t="s">
        <v>47</v>
      </c>
    </row>
    <row r="47" spans="1:16" x14ac:dyDescent="0.2">
      <c r="A47" s="29" t="s">
        <v>51</v>
      </c>
      <c r="E47" s="30" t="s">
        <v>1262</v>
      </c>
    </row>
    <row r="48" spans="1:16" ht="165.75" x14ac:dyDescent="0.2">
      <c r="A48" t="s">
        <v>52</v>
      </c>
      <c r="E48" s="28" t="s">
        <v>487</v>
      </c>
    </row>
    <row r="49" spans="1:16" ht="25.5" x14ac:dyDescent="0.2">
      <c r="A49" s="17" t="s">
        <v>45</v>
      </c>
      <c r="B49" s="21" t="s">
        <v>86</v>
      </c>
      <c r="C49" s="21" t="s">
        <v>492</v>
      </c>
      <c r="D49" s="17" t="s">
        <v>47</v>
      </c>
      <c r="E49" s="22" t="s">
        <v>493</v>
      </c>
      <c r="F49" s="23" t="s">
        <v>485</v>
      </c>
      <c r="G49" s="24">
        <v>0.2</v>
      </c>
      <c r="H49" s="25">
        <v>0</v>
      </c>
      <c r="I49" s="26">
        <f>ROUND(ROUND(H49,2)*ROUND(G49,3),2)</f>
        <v>0</v>
      </c>
      <c r="O49">
        <f>(I49*21)/100</f>
        <v>0</v>
      </c>
      <c r="P49" t="s">
        <v>23</v>
      </c>
    </row>
    <row r="50" spans="1:16" x14ac:dyDescent="0.2">
      <c r="A50" s="27" t="s">
        <v>50</v>
      </c>
      <c r="E50" s="28" t="s">
        <v>47</v>
      </c>
    </row>
    <row r="51" spans="1:16" x14ac:dyDescent="0.2">
      <c r="A51" s="29" t="s">
        <v>51</v>
      </c>
      <c r="E51" s="30" t="s">
        <v>1266</v>
      </c>
    </row>
    <row r="52" spans="1:16" ht="165.75" x14ac:dyDescent="0.2">
      <c r="A52" t="s">
        <v>52</v>
      </c>
      <c r="E52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opLeftCell="B1" workbookViewId="0">
      <pane ySplit="7" topLeftCell="A29" activePane="bottomLeft" state="frozen"/>
      <selection pane="bottomLeft" activeCell="H42" sqref="H4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5" width="6" hidden="1" customWidth="1"/>
    <col min="16" max="16" width="2" hidden="1" customWidth="1"/>
    <col min="17" max="17" width="10.140625" hidden="1" customWidth="1"/>
    <col min="18" max="18" width="6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1267</v>
      </c>
      <c r="I3" s="33">
        <f>0+I8+I25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1267</v>
      </c>
      <c r="D4" s="45"/>
      <c r="E4" s="13" t="s">
        <v>1268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1269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1270</v>
      </c>
      <c r="D9" s="17" t="s">
        <v>47</v>
      </c>
      <c r="E9" s="22" t="s">
        <v>1271</v>
      </c>
      <c r="F9" s="23" t="s">
        <v>511</v>
      </c>
      <c r="G9" s="24">
        <v>1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50</v>
      </c>
      <c r="E10" s="28" t="s">
        <v>1272</v>
      </c>
    </row>
    <row r="11" spans="1:18" x14ac:dyDescent="0.2">
      <c r="A11" s="29" t="s">
        <v>51</v>
      </c>
      <c r="E11" s="30" t="s">
        <v>1273</v>
      </c>
    </row>
    <row r="12" spans="1:18" ht="89.25" x14ac:dyDescent="0.2">
      <c r="A12" t="s">
        <v>52</v>
      </c>
      <c r="E12" s="28" t="s">
        <v>1274</v>
      </c>
    </row>
    <row r="13" spans="1:18" x14ac:dyDescent="0.2">
      <c r="A13" s="17" t="s">
        <v>45</v>
      </c>
      <c r="B13" s="21" t="s">
        <v>23</v>
      </c>
      <c r="C13" s="21" t="s">
        <v>1275</v>
      </c>
      <c r="D13" s="17" t="s">
        <v>47</v>
      </c>
      <c r="E13" s="22" t="s">
        <v>1276</v>
      </c>
      <c r="F13" s="23" t="s">
        <v>511</v>
      </c>
      <c r="G13" s="24">
        <v>1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50</v>
      </c>
      <c r="E14" s="28" t="s">
        <v>1277</v>
      </c>
    </row>
    <row r="15" spans="1:18" x14ac:dyDescent="0.2">
      <c r="A15" s="29" t="s">
        <v>51</v>
      </c>
      <c r="E15" s="30" t="s">
        <v>1273</v>
      </c>
    </row>
    <row r="16" spans="1:18" ht="114.75" x14ac:dyDescent="0.2">
      <c r="A16" t="s">
        <v>52</v>
      </c>
      <c r="E16" s="28" t="s">
        <v>1278</v>
      </c>
    </row>
    <row r="17" spans="1:18" x14ac:dyDescent="0.2">
      <c r="A17" s="17" t="s">
        <v>45</v>
      </c>
      <c r="B17" s="21" t="s">
        <v>22</v>
      </c>
      <c r="C17" s="21" t="s">
        <v>1279</v>
      </c>
      <c r="D17" s="17" t="s">
        <v>47</v>
      </c>
      <c r="E17" s="22" t="s">
        <v>1280</v>
      </c>
      <c r="F17" s="23" t="s">
        <v>511</v>
      </c>
      <c r="G17" s="24">
        <v>1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7" t="s">
        <v>50</v>
      </c>
      <c r="E18" s="28" t="s">
        <v>1281</v>
      </c>
    </row>
    <row r="19" spans="1:18" x14ac:dyDescent="0.2">
      <c r="A19" s="29" t="s">
        <v>51</v>
      </c>
      <c r="E19" s="30" t="s">
        <v>1273</v>
      </c>
    </row>
    <row r="20" spans="1:18" ht="38.25" x14ac:dyDescent="0.2">
      <c r="A20" t="s">
        <v>52</v>
      </c>
      <c r="E20" s="28" t="s">
        <v>1282</v>
      </c>
    </row>
    <row r="21" spans="1:18" x14ac:dyDescent="0.2">
      <c r="A21" s="17" t="s">
        <v>45</v>
      </c>
      <c r="B21" s="21" t="s">
        <v>33</v>
      </c>
      <c r="C21" s="21" t="s">
        <v>1283</v>
      </c>
      <c r="D21" s="17" t="s">
        <v>47</v>
      </c>
      <c r="E21" s="22" t="s">
        <v>1284</v>
      </c>
      <c r="F21" s="23" t="s">
        <v>511</v>
      </c>
      <c r="G21" s="24">
        <v>1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7" t="s">
        <v>50</v>
      </c>
      <c r="E22" s="28" t="s">
        <v>1285</v>
      </c>
    </row>
    <row r="23" spans="1:18" x14ac:dyDescent="0.2">
      <c r="A23" s="29" t="s">
        <v>51</v>
      </c>
      <c r="E23" s="30" t="s">
        <v>1273</v>
      </c>
    </row>
    <row r="24" spans="1:18" ht="63.75" x14ac:dyDescent="0.2">
      <c r="A24" t="s">
        <v>52</v>
      </c>
      <c r="E24" s="28" t="s">
        <v>1286</v>
      </c>
    </row>
    <row r="25" spans="1:18" ht="12.75" customHeight="1" x14ac:dyDescent="0.2">
      <c r="A25" s="5" t="s">
        <v>43</v>
      </c>
      <c r="B25" s="5"/>
      <c r="C25" s="31" t="s">
        <v>23</v>
      </c>
      <c r="D25" s="5"/>
      <c r="E25" s="19" t="s">
        <v>1287</v>
      </c>
      <c r="F25" s="5"/>
      <c r="G25" s="5"/>
      <c r="H25" s="5"/>
      <c r="I25" s="32">
        <f>0+Q25</f>
        <v>0</v>
      </c>
      <c r="O25">
        <f>0+R25</f>
        <v>0</v>
      </c>
      <c r="Q25" s="34">
        <f>0+I26+I30+I34+I38+I41</f>
        <v>0</v>
      </c>
      <c r="R25">
        <f>0+O26+O30+O34+O38+O41</f>
        <v>0</v>
      </c>
    </row>
    <row r="26" spans="1:18" x14ac:dyDescent="0.2">
      <c r="A26" s="17" t="s">
        <v>45</v>
      </c>
      <c r="B26" s="21" t="s">
        <v>35</v>
      </c>
      <c r="C26" s="21" t="s">
        <v>1288</v>
      </c>
      <c r="D26" s="17" t="s">
        <v>47</v>
      </c>
      <c r="E26" s="22" t="s">
        <v>1289</v>
      </c>
      <c r="F26" s="23" t="s">
        <v>511</v>
      </c>
      <c r="G26" s="24">
        <v>1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7" t="s">
        <v>50</v>
      </c>
      <c r="E27" s="28" t="s">
        <v>1290</v>
      </c>
    </row>
    <row r="28" spans="1:18" x14ac:dyDescent="0.2">
      <c r="A28" s="29" t="s">
        <v>51</v>
      </c>
      <c r="E28" s="30" t="s">
        <v>1273</v>
      </c>
    </row>
    <row r="29" spans="1:18" ht="89.25" x14ac:dyDescent="0.2">
      <c r="A29" t="s">
        <v>52</v>
      </c>
      <c r="E29" s="28" t="s">
        <v>1291</v>
      </c>
    </row>
    <row r="30" spans="1:18" x14ac:dyDescent="0.2">
      <c r="A30" s="17" t="s">
        <v>45</v>
      </c>
      <c r="B30" s="21" t="s">
        <v>37</v>
      </c>
      <c r="C30" s="21" t="s">
        <v>1292</v>
      </c>
      <c r="D30" s="17" t="s">
        <v>47</v>
      </c>
      <c r="E30" s="22" t="s">
        <v>1293</v>
      </c>
      <c r="F30" s="23" t="s">
        <v>511</v>
      </c>
      <c r="G30" s="24">
        <v>1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50</v>
      </c>
      <c r="E31" s="28" t="s">
        <v>1294</v>
      </c>
    </row>
    <row r="32" spans="1:18" x14ac:dyDescent="0.2">
      <c r="A32" s="29" t="s">
        <v>51</v>
      </c>
      <c r="E32" s="30" t="s">
        <v>1273</v>
      </c>
    </row>
    <row r="33" spans="1:16" ht="76.5" x14ac:dyDescent="0.2">
      <c r="A33" t="s">
        <v>52</v>
      </c>
      <c r="E33" s="28" t="s">
        <v>1295</v>
      </c>
    </row>
    <row r="34" spans="1:16" x14ac:dyDescent="0.2">
      <c r="A34" s="17" t="s">
        <v>45</v>
      </c>
      <c r="B34" s="21" t="s">
        <v>72</v>
      </c>
      <c r="C34" s="21" t="s">
        <v>1304</v>
      </c>
      <c r="D34" s="17" t="s">
        <v>47</v>
      </c>
      <c r="E34" s="22" t="s">
        <v>1296</v>
      </c>
      <c r="F34" s="23" t="s">
        <v>511</v>
      </c>
      <c r="G34" s="24">
        <v>1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6" ht="76.5" x14ac:dyDescent="0.2">
      <c r="A35" s="27" t="s">
        <v>50</v>
      </c>
      <c r="E35" s="28" t="s">
        <v>1297</v>
      </c>
    </row>
    <row r="36" spans="1:16" x14ac:dyDescent="0.2">
      <c r="A36" s="29" t="s">
        <v>51</v>
      </c>
      <c r="E36" s="30" t="s">
        <v>1273</v>
      </c>
    </row>
    <row r="37" spans="1:16" x14ac:dyDescent="0.2">
      <c r="A37" t="s">
        <v>52</v>
      </c>
      <c r="E37" s="28" t="s">
        <v>47</v>
      </c>
    </row>
    <row r="38" spans="1:16" x14ac:dyDescent="0.2">
      <c r="A38" s="17" t="s">
        <v>45</v>
      </c>
      <c r="B38" s="21" t="s">
        <v>76</v>
      </c>
      <c r="C38" s="21" t="s">
        <v>1305</v>
      </c>
      <c r="D38" s="17" t="s">
        <v>47</v>
      </c>
      <c r="E38" s="22" t="s">
        <v>1298</v>
      </c>
      <c r="F38" s="23" t="s">
        <v>708</v>
      </c>
      <c r="G38" s="24">
        <v>9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6" ht="25.5" x14ac:dyDescent="0.2">
      <c r="A39" s="27" t="s">
        <v>50</v>
      </c>
      <c r="E39" s="28" t="s">
        <v>1299</v>
      </c>
      <c r="H39" s="37"/>
      <c r="I39" s="35"/>
    </row>
    <row r="40" spans="1:16" x14ac:dyDescent="0.2">
      <c r="A40" s="29" t="s">
        <v>51</v>
      </c>
      <c r="E40" s="30" t="s">
        <v>1300</v>
      </c>
      <c r="H40" s="38"/>
      <c r="I40" s="36"/>
    </row>
    <row r="41" spans="1:16" x14ac:dyDescent="0.2">
      <c r="A41" t="s">
        <v>52</v>
      </c>
      <c r="B41" s="21">
        <v>9</v>
      </c>
      <c r="C41" s="21" t="s">
        <v>1306</v>
      </c>
      <c r="D41" s="17"/>
      <c r="E41" s="22" t="s">
        <v>1301</v>
      </c>
      <c r="F41" s="23" t="s">
        <v>511</v>
      </c>
      <c r="G41" s="24">
        <v>1</v>
      </c>
      <c r="H41" s="25">
        <v>0</v>
      </c>
      <c r="I41" s="26">
        <f t="shared" ref="I41" si="0">ROUND(ROUND(H41,2)*ROUND(G41,3),2)</f>
        <v>0</v>
      </c>
      <c r="O41">
        <f>(I41*21)/100</f>
        <v>0</v>
      </c>
      <c r="P41" t="s">
        <v>23</v>
      </c>
    </row>
    <row r="42" spans="1:16" ht="12.75" customHeight="1" x14ac:dyDescent="0.2">
      <c r="E42" s="28" t="s">
        <v>1302</v>
      </c>
    </row>
    <row r="43" spans="1:16" ht="12.75" customHeight="1" x14ac:dyDescent="0.2">
      <c r="E43" s="30" t="s">
        <v>1303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81"/>
  <sheetViews>
    <sheetView tabSelected="1" workbookViewId="0">
      <pane ySplit="7" topLeftCell="A8" activePane="bottomLeft" state="frozen"/>
      <selection pane="bottomLeft" activeCell="E12" sqref="E1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0+O8+O29+O254+O399+O440+O469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24</v>
      </c>
      <c r="I3" s="33">
        <f>0+I8+I29+I254+I399+I440+I469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24</v>
      </c>
      <c r="D4" s="45"/>
      <c r="E4" s="13" t="s">
        <v>25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29</v>
      </c>
      <c r="D8" s="14"/>
      <c r="E8" s="19" t="s">
        <v>44</v>
      </c>
      <c r="F8" s="14"/>
      <c r="G8" s="14"/>
      <c r="H8" s="14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45</v>
      </c>
      <c r="B9" s="21" t="s">
        <v>29</v>
      </c>
      <c r="C9" s="21" t="s">
        <v>46</v>
      </c>
      <c r="D9" s="17" t="s">
        <v>47</v>
      </c>
      <c r="E9" s="22" t="s">
        <v>48</v>
      </c>
      <c r="F9" s="23" t="s">
        <v>49</v>
      </c>
      <c r="G9" s="24">
        <v>189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50</v>
      </c>
      <c r="E10" s="28" t="s">
        <v>47</v>
      </c>
    </row>
    <row r="11" spans="1:18" x14ac:dyDescent="0.2">
      <c r="A11" s="29" t="s">
        <v>51</v>
      </c>
      <c r="E11" s="30" t="s">
        <v>47</v>
      </c>
    </row>
    <row r="12" spans="1:18" ht="318.75" x14ac:dyDescent="0.2">
      <c r="A12" t="s">
        <v>52</v>
      </c>
      <c r="E12" s="28" t="s">
        <v>53</v>
      </c>
    </row>
    <row r="13" spans="1:18" x14ac:dyDescent="0.2">
      <c r="A13" s="17" t="s">
        <v>45</v>
      </c>
      <c r="B13" s="21" t="s">
        <v>23</v>
      </c>
      <c r="C13" s="21" t="s">
        <v>54</v>
      </c>
      <c r="D13" s="17" t="s">
        <v>47</v>
      </c>
      <c r="E13" s="22" t="s">
        <v>55</v>
      </c>
      <c r="F13" s="23" t="s">
        <v>49</v>
      </c>
      <c r="G13" s="24">
        <v>1024</v>
      </c>
      <c r="H13" s="25">
        <v>0</v>
      </c>
      <c r="I13" s="26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27" t="s">
        <v>50</v>
      </c>
      <c r="E14" s="28" t="s">
        <v>47</v>
      </c>
    </row>
    <row r="15" spans="1:18" x14ac:dyDescent="0.2">
      <c r="A15" s="29" t="s">
        <v>51</v>
      </c>
      <c r="E15" s="30" t="s">
        <v>47</v>
      </c>
    </row>
    <row r="16" spans="1:18" ht="318.75" x14ac:dyDescent="0.2">
      <c r="A16" t="s">
        <v>52</v>
      </c>
      <c r="E16" s="28" t="s">
        <v>53</v>
      </c>
    </row>
    <row r="17" spans="1:18" x14ac:dyDescent="0.2">
      <c r="A17" s="17" t="s">
        <v>45</v>
      </c>
      <c r="B17" s="21" t="s">
        <v>22</v>
      </c>
      <c r="C17" s="21" t="s">
        <v>56</v>
      </c>
      <c r="D17" s="17" t="s">
        <v>47</v>
      </c>
      <c r="E17" s="22" t="s">
        <v>57</v>
      </c>
      <c r="F17" s="23" t="s">
        <v>58</v>
      </c>
      <c r="G17" s="24">
        <v>274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7" t="s">
        <v>50</v>
      </c>
      <c r="E18" s="28" t="s">
        <v>47</v>
      </c>
    </row>
    <row r="19" spans="1:18" x14ac:dyDescent="0.2">
      <c r="A19" s="29" t="s">
        <v>51</v>
      </c>
      <c r="E19" s="30" t="s">
        <v>47</v>
      </c>
    </row>
    <row r="20" spans="1:18" ht="25.5" x14ac:dyDescent="0.2">
      <c r="A20" t="s">
        <v>52</v>
      </c>
      <c r="E20" s="28" t="s">
        <v>59</v>
      </c>
    </row>
    <row r="21" spans="1:18" x14ac:dyDescent="0.2">
      <c r="A21" s="17" t="s">
        <v>45</v>
      </c>
      <c r="B21" s="21" t="s">
        <v>33</v>
      </c>
      <c r="C21" s="21" t="s">
        <v>60</v>
      </c>
      <c r="D21" s="17" t="s">
        <v>47</v>
      </c>
      <c r="E21" s="22" t="s">
        <v>61</v>
      </c>
      <c r="F21" s="23" t="s">
        <v>49</v>
      </c>
      <c r="G21" s="24">
        <v>1213</v>
      </c>
      <c r="H21" s="25">
        <v>0</v>
      </c>
      <c r="I21" s="26">
        <f>ROUND(ROUND(H21,2)*ROUND(G21,3),2)</f>
        <v>0</v>
      </c>
      <c r="O21">
        <f>(I21*21)/100</f>
        <v>0</v>
      </c>
      <c r="P21" t="s">
        <v>23</v>
      </c>
    </row>
    <row r="22" spans="1:18" x14ac:dyDescent="0.2">
      <c r="A22" s="27" t="s">
        <v>50</v>
      </c>
      <c r="E22" s="28" t="s">
        <v>47</v>
      </c>
    </row>
    <row r="23" spans="1:18" x14ac:dyDescent="0.2">
      <c r="A23" s="29" t="s">
        <v>51</v>
      </c>
      <c r="E23" s="30" t="s">
        <v>47</v>
      </c>
    </row>
    <row r="24" spans="1:18" ht="229.5" x14ac:dyDescent="0.2">
      <c r="A24" t="s">
        <v>52</v>
      </c>
      <c r="E24" s="28" t="s">
        <v>62</v>
      </c>
    </row>
    <row r="25" spans="1:18" x14ac:dyDescent="0.2">
      <c r="A25" s="17" t="s">
        <v>45</v>
      </c>
      <c r="B25" s="21" t="s">
        <v>35</v>
      </c>
      <c r="C25" s="21" t="s">
        <v>63</v>
      </c>
      <c r="D25" s="17" t="s">
        <v>47</v>
      </c>
      <c r="E25" s="22" t="s">
        <v>64</v>
      </c>
      <c r="F25" s="23" t="s">
        <v>65</v>
      </c>
      <c r="G25" s="24">
        <v>3506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8" x14ac:dyDescent="0.2">
      <c r="A26" s="27" t="s">
        <v>50</v>
      </c>
      <c r="E26" s="28" t="s">
        <v>47</v>
      </c>
    </row>
    <row r="27" spans="1:18" x14ac:dyDescent="0.2">
      <c r="A27" s="29" t="s">
        <v>51</v>
      </c>
      <c r="E27" s="30" t="s">
        <v>47</v>
      </c>
    </row>
    <row r="28" spans="1:18" ht="25.5" x14ac:dyDescent="0.2">
      <c r="A28" t="s">
        <v>52</v>
      </c>
      <c r="E28" s="28" t="s">
        <v>66</v>
      </c>
    </row>
    <row r="29" spans="1:18" ht="12.75" customHeight="1" x14ac:dyDescent="0.2">
      <c r="A29" s="5" t="s">
        <v>43</v>
      </c>
      <c r="B29" s="5"/>
      <c r="C29" s="31" t="s">
        <v>23</v>
      </c>
      <c r="D29" s="5"/>
      <c r="E29" s="19" t="s">
        <v>67</v>
      </c>
      <c r="F29" s="5"/>
      <c r="G29" s="5"/>
      <c r="H29" s="5"/>
      <c r="I29" s="32">
        <f>0+Q29</f>
        <v>0</v>
      </c>
      <c r="O29">
        <f>0+R29</f>
        <v>0</v>
      </c>
      <c r="Q29">
        <f>0+I30+I34+I38+I42+I46+I50+I54+I58+I62+I66+I70+I74+I78+I82+I86+I90+I94+I98+I102+I106+I110+I114+I118+I122+I126+I130+I134+I138+I142+I146+I150+I154+I158+I162+I166+I170+I174+I178+I182+I186+I190+I194+I198+I202+I206+I210+I214+I218+I222+I226+I230+I234+I238+I242+I246+I250</f>
        <v>0</v>
      </c>
      <c r="R29">
        <f>0+O30+O34+O38+O42+O46+O50+O54+O58+O62+O66+O70+O74+O78+O82+O86+O90+O94+O98+O102+O106+O110+O114+O118+O122+O126+O130+O134+O138+O142+O146+O150+O154+O158+O162+O166+O170+O174+O178+O182+O186+O190+O194+O198+O202+O206+O210+O214+O218+O222+O226+O230+O234+O238+O242+O246+O250</f>
        <v>0</v>
      </c>
    </row>
    <row r="30" spans="1:18" x14ac:dyDescent="0.2">
      <c r="A30" s="17" t="s">
        <v>45</v>
      </c>
      <c r="B30" s="21" t="s">
        <v>37</v>
      </c>
      <c r="C30" s="21" t="s">
        <v>68</v>
      </c>
      <c r="D30" s="17" t="s">
        <v>47</v>
      </c>
      <c r="E30" s="22" t="s">
        <v>69</v>
      </c>
      <c r="F30" s="23" t="s">
        <v>70</v>
      </c>
      <c r="G30" s="24">
        <v>120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50</v>
      </c>
      <c r="E31" s="28" t="s">
        <v>47</v>
      </c>
    </row>
    <row r="32" spans="1:18" x14ac:dyDescent="0.2">
      <c r="A32" s="29" t="s">
        <v>51</v>
      </c>
      <c r="E32" s="30" t="s">
        <v>47</v>
      </c>
    </row>
    <row r="33" spans="1:16" ht="102" x14ac:dyDescent="0.2">
      <c r="A33" t="s">
        <v>52</v>
      </c>
      <c r="E33" s="28" t="s">
        <v>71</v>
      </c>
    </row>
    <row r="34" spans="1:16" x14ac:dyDescent="0.2">
      <c r="A34" s="17" t="s">
        <v>45</v>
      </c>
      <c r="B34" s="21" t="s">
        <v>72</v>
      </c>
      <c r="C34" s="21" t="s">
        <v>73</v>
      </c>
      <c r="D34" s="17" t="s">
        <v>47</v>
      </c>
      <c r="E34" s="22" t="s">
        <v>74</v>
      </c>
      <c r="F34" s="23" t="s">
        <v>58</v>
      </c>
      <c r="G34" s="24">
        <v>216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7" t="s">
        <v>50</v>
      </c>
      <c r="E35" s="28" t="s">
        <v>47</v>
      </c>
    </row>
    <row r="36" spans="1:16" x14ac:dyDescent="0.2">
      <c r="A36" s="29" t="s">
        <v>51</v>
      </c>
      <c r="E36" s="30" t="s">
        <v>47</v>
      </c>
    </row>
    <row r="37" spans="1:16" ht="114.75" x14ac:dyDescent="0.2">
      <c r="A37" t="s">
        <v>52</v>
      </c>
      <c r="E37" s="28" t="s">
        <v>75</v>
      </c>
    </row>
    <row r="38" spans="1:16" x14ac:dyDescent="0.2">
      <c r="A38" s="17" t="s">
        <v>45</v>
      </c>
      <c r="B38" s="21" t="s">
        <v>76</v>
      </c>
      <c r="C38" s="21" t="s">
        <v>77</v>
      </c>
      <c r="D38" s="17" t="s">
        <v>47</v>
      </c>
      <c r="E38" s="22" t="s">
        <v>78</v>
      </c>
      <c r="F38" s="23" t="s">
        <v>58</v>
      </c>
      <c r="G38" s="24">
        <v>373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7" t="s">
        <v>50</v>
      </c>
      <c r="E39" s="28" t="s">
        <v>47</v>
      </c>
    </row>
    <row r="40" spans="1:16" x14ac:dyDescent="0.2">
      <c r="A40" s="29" t="s">
        <v>51</v>
      </c>
      <c r="E40" s="30" t="s">
        <v>47</v>
      </c>
    </row>
    <row r="41" spans="1:16" ht="102" x14ac:dyDescent="0.2">
      <c r="A41" t="s">
        <v>52</v>
      </c>
      <c r="E41" s="28" t="s">
        <v>79</v>
      </c>
    </row>
    <row r="42" spans="1:16" x14ac:dyDescent="0.2">
      <c r="A42" s="17" t="s">
        <v>45</v>
      </c>
      <c r="B42" s="21" t="s">
        <v>40</v>
      </c>
      <c r="C42" s="21" t="s">
        <v>80</v>
      </c>
      <c r="D42" s="17" t="s">
        <v>47</v>
      </c>
      <c r="E42" s="22" t="s">
        <v>81</v>
      </c>
      <c r="F42" s="23" t="s">
        <v>58</v>
      </c>
      <c r="G42" s="24">
        <v>3093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27" t="s">
        <v>50</v>
      </c>
      <c r="E43" s="28" t="s">
        <v>47</v>
      </c>
    </row>
    <row r="44" spans="1:16" x14ac:dyDescent="0.2">
      <c r="A44" s="29" t="s">
        <v>51</v>
      </c>
      <c r="E44" s="30" t="s">
        <v>47</v>
      </c>
    </row>
    <row r="45" spans="1:16" ht="140.25" x14ac:dyDescent="0.2">
      <c r="A45" t="s">
        <v>52</v>
      </c>
      <c r="E45" s="28" t="s">
        <v>82</v>
      </c>
    </row>
    <row r="46" spans="1:16" ht="25.5" x14ac:dyDescent="0.2">
      <c r="A46" s="17" t="s">
        <v>45</v>
      </c>
      <c r="B46" s="21" t="s">
        <v>42</v>
      </c>
      <c r="C46" s="21" t="s">
        <v>83</v>
      </c>
      <c r="D46" s="17" t="s">
        <v>47</v>
      </c>
      <c r="E46" s="22" t="s">
        <v>84</v>
      </c>
      <c r="F46" s="23" t="s">
        <v>70</v>
      </c>
      <c r="G46" s="24">
        <v>2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27" t="s">
        <v>50</v>
      </c>
      <c r="E47" s="28" t="s">
        <v>47</v>
      </c>
    </row>
    <row r="48" spans="1:16" x14ac:dyDescent="0.2">
      <c r="A48" s="29" t="s">
        <v>51</v>
      </c>
      <c r="E48" s="30" t="s">
        <v>47</v>
      </c>
    </row>
    <row r="49" spans="1:16" ht="127.5" x14ac:dyDescent="0.2">
      <c r="A49" t="s">
        <v>52</v>
      </c>
      <c r="E49" s="28" t="s">
        <v>85</v>
      </c>
    </row>
    <row r="50" spans="1:16" ht="25.5" x14ac:dyDescent="0.2">
      <c r="A50" s="17" t="s">
        <v>45</v>
      </c>
      <c r="B50" s="21" t="s">
        <v>86</v>
      </c>
      <c r="C50" s="21" t="s">
        <v>87</v>
      </c>
      <c r="D50" s="17" t="s">
        <v>47</v>
      </c>
      <c r="E50" s="22" t="s">
        <v>88</v>
      </c>
      <c r="F50" s="23" t="s">
        <v>70</v>
      </c>
      <c r="G50" s="24">
        <v>2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50</v>
      </c>
      <c r="E51" s="28" t="s">
        <v>47</v>
      </c>
    </row>
    <row r="52" spans="1:16" x14ac:dyDescent="0.2">
      <c r="A52" s="29" t="s">
        <v>51</v>
      </c>
      <c r="E52" s="30" t="s">
        <v>47</v>
      </c>
    </row>
    <row r="53" spans="1:16" ht="38.25" x14ac:dyDescent="0.2">
      <c r="A53" t="s">
        <v>52</v>
      </c>
      <c r="E53" s="28" t="s">
        <v>89</v>
      </c>
    </row>
    <row r="54" spans="1:16" x14ac:dyDescent="0.2">
      <c r="A54" s="17" t="s">
        <v>45</v>
      </c>
      <c r="B54" s="21" t="s">
        <v>90</v>
      </c>
      <c r="C54" s="21" t="s">
        <v>91</v>
      </c>
      <c r="D54" s="17" t="s">
        <v>47</v>
      </c>
      <c r="E54" s="22" t="s">
        <v>92</v>
      </c>
      <c r="F54" s="23" t="s">
        <v>70</v>
      </c>
      <c r="G54" s="24">
        <v>12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50</v>
      </c>
      <c r="E55" s="28" t="s">
        <v>47</v>
      </c>
    </row>
    <row r="56" spans="1:16" x14ac:dyDescent="0.2">
      <c r="A56" s="29" t="s">
        <v>51</v>
      </c>
      <c r="E56" s="30" t="s">
        <v>47</v>
      </c>
    </row>
    <row r="57" spans="1:16" ht="114.75" x14ac:dyDescent="0.2">
      <c r="A57" t="s">
        <v>52</v>
      </c>
      <c r="E57" s="28" t="s">
        <v>93</v>
      </c>
    </row>
    <row r="58" spans="1:16" ht="25.5" x14ac:dyDescent="0.2">
      <c r="A58" s="17" t="s">
        <v>45</v>
      </c>
      <c r="B58" s="21" t="s">
        <v>94</v>
      </c>
      <c r="C58" s="21" t="s">
        <v>95</v>
      </c>
      <c r="D58" s="17" t="s">
        <v>47</v>
      </c>
      <c r="E58" s="22" t="s">
        <v>96</v>
      </c>
      <c r="F58" s="23" t="s">
        <v>70</v>
      </c>
      <c r="G58" s="24">
        <v>12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50</v>
      </c>
      <c r="E59" s="28" t="s">
        <v>47</v>
      </c>
    </row>
    <row r="60" spans="1:16" x14ac:dyDescent="0.2">
      <c r="A60" s="29" t="s">
        <v>51</v>
      </c>
      <c r="E60" s="30" t="s">
        <v>47</v>
      </c>
    </row>
    <row r="61" spans="1:16" ht="114.75" x14ac:dyDescent="0.2">
      <c r="A61" t="s">
        <v>52</v>
      </c>
      <c r="E61" s="28" t="s">
        <v>75</v>
      </c>
    </row>
    <row r="62" spans="1:16" ht="38.25" x14ac:dyDescent="0.2">
      <c r="A62" s="17" t="s">
        <v>45</v>
      </c>
      <c r="B62" s="21" t="s">
        <v>97</v>
      </c>
      <c r="C62" s="21" t="s">
        <v>98</v>
      </c>
      <c r="D62" s="17" t="s">
        <v>47</v>
      </c>
      <c r="E62" s="22" t="s">
        <v>99</v>
      </c>
      <c r="F62" s="23" t="s">
        <v>100</v>
      </c>
      <c r="G62" s="24">
        <v>80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50</v>
      </c>
      <c r="E63" s="28" t="s">
        <v>47</v>
      </c>
    </row>
    <row r="64" spans="1:16" x14ac:dyDescent="0.2">
      <c r="A64" s="29" t="s">
        <v>51</v>
      </c>
      <c r="E64" s="30" t="s">
        <v>47</v>
      </c>
    </row>
    <row r="65" spans="1:16" ht="114.75" x14ac:dyDescent="0.2">
      <c r="A65" t="s">
        <v>52</v>
      </c>
      <c r="E65" s="28" t="s">
        <v>93</v>
      </c>
    </row>
    <row r="66" spans="1:16" x14ac:dyDescent="0.2">
      <c r="A66" s="17" t="s">
        <v>45</v>
      </c>
      <c r="B66" s="21" t="s">
        <v>101</v>
      </c>
      <c r="C66" s="21" t="s">
        <v>102</v>
      </c>
      <c r="D66" s="17" t="s">
        <v>47</v>
      </c>
      <c r="E66" s="22" t="s">
        <v>103</v>
      </c>
      <c r="F66" s="23" t="s">
        <v>58</v>
      </c>
      <c r="G66" s="24">
        <v>50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50</v>
      </c>
      <c r="E67" s="28" t="s">
        <v>47</v>
      </c>
    </row>
    <row r="68" spans="1:16" x14ac:dyDescent="0.2">
      <c r="A68" s="29" t="s">
        <v>51</v>
      </c>
      <c r="E68" s="30" t="s">
        <v>47</v>
      </c>
    </row>
    <row r="69" spans="1:16" ht="127.5" x14ac:dyDescent="0.2">
      <c r="A69" t="s">
        <v>52</v>
      </c>
      <c r="E69" s="28" t="s">
        <v>104</v>
      </c>
    </row>
    <row r="70" spans="1:16" x14ac:dyDescent="0.2">
      <c r="A70" s="17" t="s">
        <v>45</v>
      </c>
      <c r="B70" s="21" t="s">
        <v>105</v>
      </c>
      <c r="C70" s="21" t="s">
        <v>106</v>
      </c>
      <c r="D70" s="17" t="s">
        <v>47</v>
      </c>
      <c r="E70" s="22" t="s">
        <v>107</v>
      </c>
      <c r="F70" s="23" t="s">
        <v>58</v>
      </c>
      <c r="G70" s="24">
        <v>24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6" x14ac:dyDescent="0.2">
      <c r="A71" s="27" t="s">
        <v>50</v>
      </c>
      <c r="E71" s="28" t="s">
        <v>47</v>
      </c>
    </row>
    <row r="72" spans="1:16" x14ac:dyDescent="0.2">
      <c r="A72" s="29" t="s">
        <v>51</v>
      </c>
      <c r="E72" s="30" t="s">
        <v>47</v>
      </c>
    </row>
    <row r="73" spans="1:16" ht="89.25" x14ac:dyDescent="0.2">
      <c r="A73" t="s">
        <v>52</v>
      </c>
      <c r="E73" s="28" t="s">
        <v>108</v>
      </c>
    </row>
    <row r="74" spans="1:16" ht="25.5" x14ac:dyDescent="0.2">
      <c r="A74" s="17" t="s">
        <v>45</v>
      </c>
      <c r="B74" s="21" t="s">
        <v>109</v>
      </c>
      <c r="C74" s="21" t="s">
        <v>110</v>
      </c>
      <c r="D74" s="17" t="s">
        <v>47</v>
      </c>
      <c r="E74" s="22" t="s">
        <v>111</v>
      </c>
      <c r="F74" s="23" t="s">
        <v>58</v>
      </c>
      <c r="G74" s="24">
        <v>111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50</v>
      </c>
      <c r="E75" s="28" t="s">
        <v>47</v>
      </c>
    </row>
    <row r="76" spans="1:16" x14ac:dyDescent="0.2">
      <c r="A76" s="29" t="s">
        <v>51</v>
      </c>
      <c r="E76" s="30" t="s">
        <v>47</v>
      </c>
    </row>
    <row r="77" spans="1:16" ht="89.25" x14ac:dyDescent="0.2">
      <c r="A77" t="s">
        <v>52</v>
      </c>
      <c r="E77" s="28" t="s">
        <v>108</v>
      </c>
    </row>
    <row r="78" spans="1:16" ht="25.5" x14ac:dyDescent="0.2">
      <c r="A78" s="17" t="s">
        <v>45</v>
      </c>
      <c r="B78" s="21" t="s">
        <v>112</v>
      </c>
      <c r="C78" s="21" t="s">
        <v>113</v>
      </c>
      <c r="D78" s="17" t="s">
        <v>47</v>
      </c>
      <c r="E78" s="22" t="s">
        <v>114</v>
      </c>
      <c r="F78" s="23" t="s">
        <v>70</v>
      </c>
      <c r="G78" s="24">
        <v>4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50</v>
      </c>
      <c r="E79" s="28" t="s">
        <v>47</v>
      </c>
    </row>
    <row r="80" spans="1:16" x14ac:dyDescent="0.2">
      <c r="A80" s="29" t="s">
        <v>51</v>
      </c>
      <c r="E80" s="30" t="s">
        <v>47</v>
      </c>
    </row>
    <row r="81" spans="1:16" ht="102" x14ac:dyDescent="0.2">
      <c r="A81" t="s">
        <v>52</v>
      </c>
      <c r="E81" s="28" t="s">
        <v>115</v>
      </c>
    </row>
    <row r="82" spans="1:16" ht="25.5" x14ac:dyDescent="0.2">
      <c r="A82" s="17" t="s">
        <v>45</v>
      </c>
      <c r="B82" s="21" t="s">
        <v>116</v>
      </c>
      <c r="C82" s="21" t="s">
        <v>117</v>
      </c>
      <c r="D82" s="17" t="s">
        <v>47</v>
      </c>
      <c r="E82" s="22" t="s">
        <v>118</v>
      </c>
      <c r="F82" s="23" t="s">
        <v>70</v>
      </c>
      <c r="G82" s="24">
        <v>10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50</v>
      </c>
      <c r="E83" s="28" t="s">
        <v>47</v>
      </c>
    </row>
    <row r="84" spans="1:16" x14ac:dyDescent="0.2">
      <c r="A84" s="29" t="s">
        <v>51</v>
      </c>
      <c r="E84" s="30" t="s">
        <v>47</v>
      </c>
    </row>
    <row r="85" spans="1:16" ht="102" x14ac:dyDescent="0.2">
      <c r="A85" t="s">
        <v>52</v>
      </c>
      <c r="E85" s="28" t="s">
        <v>115</v>
      </c>
    </row>
    <row r="86" spans="1:16" x14ac:dyDescent="0.2">
      <c r="A86" s="17" t="s">
        <v>45</v>
      </c>
      <c r="B86" s="21" t="s">
        <v>119</v>
      </c>
      <c r="C86" s="21" t="s">
        <v>120</v>
      </c>
      <c r="D86" s="17" t="s">
        <v>47</v>
      </c>
      <c r="E86" s="22" t="s">
        <v>121</v>
      </c>
      <c r="F86" s="23" t="s">
        <v>70</v>
      </c>
      <c r="G86" s="24">
        <v>52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50</v>
      </c>
      <c r="E87" s="28" t="s">
        <v>47</v>
      </c>
    </row>
    <row r="88" spans="1:16" x14ac:dyDescent="0.2">
      <c r="A88" s="29" t="s">
        <v>51</v>
      </c>
      <c r="E88" s="30" t="s">
        <v>47</v>
      </c>
    </row>
    <row r="89" spans="1:16" ht="89.25" x14ac:dyDescent="0.2">
      <c r="A89" t="s">
        <v>52</v>
      </c>
      <c r="E89" s="28" t="s">
        <v>122</v>
      </c>
    </row>
    <row r="90" spans="1:16" x14ac:dyDescent="0.2">
      <c r="A90" s="17" t="s">
        <v>45</v>
      </c>
      <c r="B90" s="21" t="s">
        <v>123</v>
      </c>
      <c r="C90" s="21" t="s">
        <v>124</v>
      </c>
      <c r="D90" s="17" t="s">
        <v>47</v>
      </c>
      <c r="E90" s="22" t="s">
        <v>125</v>
      </c>
      <c r="F90" s="23" t="s">
        <v>126</v>
      </c>
      <c r="G90" s="24">
        <v>1.647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50</v>
      </c>
      <c r="E91" s="28" t="s">
        <v>47</v>
      </c>
    </row>
    <row r="92" spans="1:16" x14ac:dyDescent="0.2">
      <c r="A92" s="29" t="s">
        <v>51</v>
      </c>
      <c r="E92" s="30" t="s">
        <v>47</v>
      </c>
    </row>
    <row r="93" spans="1:16" ht="76.5" x14ac:dyDescent="0.2">
      <c r="A93" t="s">
        <v>52</v>
      </c>
      <c r="E93" s="28" t="s">
        <v>127</v>
      </c>
    </row>
    <row r="94" spans="1:16" x14ac:dyDescent="0.2">
      <c r="A94" s="17" t="s">
        <v>45</v>
      </c>
      <c r="B94" s="21" t="s">
        <v>128</v>
      </c>
      <c r="C94" s="21" t="s">
        <v>129</v>
      </c>
      <c r="D94" s="17" t="s">
        <v>47</v>
      </c>
      <c r="E94" s="22" t="s">
        <v>130</v>
      </c>
      <c r="F94" s="23" t="s">
        <v>126</v>
      </c>
      <c r="G94" s="24">
        <v>0.872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50</v>
      </c>
      <c r="E95" s="28" t="s">
        <v>47</v>
      </c>
    </row>
    <row r="96" spans="1:16" x14ac:dyDescent="0.2">
      <c r="A96" s="29" t="s">
        <v>51</v>
      </c>
      <c r="E96" s="30" t="s">
        <v>47</v>
      </c>
    </row>
    <row r="97" spans="1:16" ht="76.5" x14ac:dyDescent="0.2">
      <c r="A97" t="s">
        <v>52</v>
      </c>
      <c r="E97" s="28" t="s">
        <v>127</v>
      </c>
    </row>
    <row r="98" spans="1:16" x14ac:dyDescent="0.2">
      <c r="A98" s="17" t="s">
        <v>45</v>
      </c>
      <c r="B98" s="21" t="s">
        <v>131</v>
      </c>
      <c r="C98" s="21" t="s">
        <v>132</v>
      </c>
      <c r="D98" s="17" t="s">
        <v>47</v>
      </c>
      <c r="E98" s="22" t="s">
        <v>133</v>
      </c>
      <c r="F98" s="23" t="s">
        <v>126</v>
      </c>
      <c r="G98" s="24">
        <v>6.1870000000000003</v>
      </c>
      <c r="H98" s="25">
        <v>0</v>
      </c>
      <c r="I98" s="26">
        <f>ROUND(ROUND(H98,2)*ROUND(G98,3),2)</f>
        <v>0</v>
      </c>
      <c r="O98">
        <f>(I98*21)/100</f>
        <v>0</v>
      </c>
      <c r="P98" t="s">
        <v>23</v>
      </c>
    </row>
    <row r="99" spans="1:16" x14ac:dyDescent="0.2">
      <c r="A99" s="27" t="s">
        <v>50</v>
      </c>
      <c r="E99" s="28" t="s">
        <v>47</v>
      </c>
    </row>
    <row r="100" spans="1:16" x14ac:dyDescent="0.2">
      <c r="A100" s="29" t="s">
        <v>51</v>
      </c>
      <c r="E100" s="30" t="s">
        <v>47</v>
      </c>
    </row>
    <row r="101" spans="1:16" ht="76.5" x14ac:dyDescent="0.2">
      <c r="A101" t="s">
        <v>52</v>
      </c>
      <c r="E101" s="28" t="s">
        <v>127</v>
      </c>
    </row>
    <row r="102" spans="1:16" x14ac:dyDescent="0.2">
      <c r="A102" s="17" t="s">
        <v>45</v>
      </c>
      <c r="B102" s="21" t="s">
        <v>134</v>
      </c>
      <c r="C102" s="21" t="s">
        <v>135</v>
      </c>
      <c r="D102" s="17" t="s">
        <v>47</v>
      </c>
      <c r="E102" s="22" t="s">
        <v>136</v>
      </c>
      <c r="F102" s="23" t="s">
        <v>126</v>
      </c>
      <c r="G102" s="24">
        <v>1.647</v>
      </c>
      <c r="H102" s="25">
        <v>0</v>
      </c>
      <c r="I102" s="26">
        <f>ROUND(ROUND(H102,2)*ROUND(G102,3),2)</f>
        <v>0</v>
      </c>
      <c r="O102">
        <f>(I102*21)/100</f>
        <v>0</v>
      </c>
      <c r="P102" t="s">
        <v>23</v>
      </c>
    </row>
    <row r="103" spans="1:16" x14ac:dyDescent="0.2">
      <c r="A103" s="27" t="s">
        <v>50</v>
      </c>
      <c r="E103" s="28" t="s">
        <v>47</v>
      </c>
    </row>
    <row r="104" spans="1:16" x14ac:dyDescent="0.2">
      <c r="A104" s="29" t="s">
        <v>51</v>
      </c>
      <c r="E104" s="30" t="s">
        <v>47</v>
      </c>
    </row>
    <row r="105" spans="1:16" ht="204" x14ac:dyDescent="0.2">
      <c r="A105" t="s">
        <v>52</v>
      </c>
      <c r="E105" s="28" t="s">
        <v>137</v>
      </c>
    </row>
    <row r="106" spans="1:16" x14ac:dyDescent="0.2">
      <c r="A106" s="17" t="s">
        <v>45</v>
      </c>
      <c r="B106" s="21" t="s">
        <v>138</v>
      </c>
      <c r="C106" s="21" t="s">
        <v>139</v>
      </c>
      <c r="D106" s="17" t="s">
        <v>47</v>
      </c>
      <c r="E106" s="22" t="s">
        <v>140</v>
      </c>
      <c r="F106" s="23" t="s">
        <v>126</v>
      </c>
      <c r="G106" s="24">
        <v>0.872</v>
      </c>
      <c r="H106" s="25">
        <v>0</v>
      </c>
      <c r="I106" s="26">
        <f>ROUND(ROUND(H106,2)*ROUND(G106,3),2)</f>
        <v>0</v>
      </c>
      <c r="O106">
        <f>(I106*21)/100</f>
        <v>0</v>
      </c>
      <c r="P106" t="s">
        <v>23</v>
      </c>
    </row>
    <row r="107" spans="1:16" x14ac:dyDescent="0.2">
      <c r="A107" s="27" t="s">
        <v>50</v>
      </c>
      <c r="E107" s="28" t="s">
        <v>47</v>
      </c>
    </row>
    <row r="108" spans="1:16" x14ac:dyDescent="0.2">
      <c r="A108" s="29" t="s">
        <v>51</v>
      </c>
      <c r="E108" s="30" t="s">
        <v>47</v>
      </c>
    </row>
    <row r="109" spans="1:16" ht="204" x14ac:dyDescent="0.2">
      <c r="A109" t="s">
        <v>52</v>
      </c>
      <c r="E109" s="28" t="s">
        <v>141</v>
      </c>
    </row>
    <row r="110" spans="1:16" x14ac:dyDescent="0.2">
      <c r="A110" s="17" t="s">
        <v>45</v>
      </c>
      <c r="B110" s="21" t="s">
        <v>142</v>
      </c>
      <c r="C110" s="21" t="s">
        <v>143</v>
      </c>
      <c r="D110" s="17" t="s">
        <v>47</v>
      </c>
      <c r="E110" s="22" t="s">
        <v>144</v>
      </c>
      <c r="F110" s="23" t="s">
        <v>126</v>
      </c>
      <c r="G110" s="24">
        <v>6.1870000000000003</v>
      </c>
      <c r="H110" s="25">
        <v>0</v>
      </c>
      <c r="I110" s="26">
        <f>ROUND(ROUND(H110,2)*ROUND(G110,3),2)</f>
        <v>0</v>
      </c>
      <c r="O110">
        <f>(I110*21)/100</f>
        <v>0</v>
      </c>
      <c r="P110" t="s">
        <v>23</v>
      </c>
    </row>
    <row r="111" spans="1:16" x14ac:dyDescent="0.2">
      <c r="A111" s="27" t="s">
        <v>50</v>
      </c>
      <c r="E111" s="28" t="s">
        <v>47</v>
      </c>
    </row>
    <row r="112" spans="1:16" x14ac:dyDescent="0.2">
      <c r="A112" s="29" t="s">
        <v>51</v>
      </c>
      <c r="E112" s="30" t="s">
        <v>47</v>
      </c>
    </row>
    <row r="113" spans="1:16" ht="204" x14ac:dyDescent="0.2">
      <c r="A113" t="s">
        <v>52</v>
      </c>
      <c r="E113" s="28" t="s">
        <v>145</v>
      </c>
    </row>
    <row r="114" spans="1:16" ht="25.5" x14ac:dyDescent="0.2">
      <c r="A114" s="17" t="s">
        <v>45</v>
      </c>
      <c r="B114" s="21" t="s">
        <v>146</v>
      </c>
      <c r="C114" s="21" t="s">
        <v>147</v>
      </c>
      <c r="D114" s="17" t="s">
        <v>47</v>
      </c>
      <c r="E114" s="22" t="s">
        <v>148</v>
      </c>
      <c r="F114" s="23" t="s">
        <v>70</v>
      </c>
      <c r="G114" s="24">
        <v>26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6" x14ac:dyDescent="0.2">
      <c r="A115" s="27" t="s">
        <v>50</v>
      </c>
      <c r="E115" s="28" t="s">
        <v>47</v>
      </c>
    </row>
    <row r="116" spans="1:16" x14ac:dyDescent="0.2">
      <c r="A116" s="29" t="s">
        <v>51</v>
      </c>
      <c r="E116" s="30" t="s">
        <v>47</v>
      </c>
    </row>
    <row r="117" spans="1:16" ht="114.75" x14ac:dyDescent="0.2">
      <c r="A117" t="s">
        <v>52</v>
      </c>
      <c r="E117" s="28" t="s">
        <v>149</v>
      </c>
    </row>
    <row r="118" spans="1:16" ht="25.5" x14ac:dyDescent="0.2">
      <c r="A118" s="17" t="s">
        <v>45</v>
      </c>
      <c r="B118" s="21" t="s">
        <v>150</v>
      </c>
      <c r="C118" s="21" t="s">
        <v>151</v>
      </c>
      <c r="D118" s="17" t="s">
        <v>47</v>
      </c>
      <c r="E118" s="22" t="s">
        <v>152</v>
      </c>
      <c r="F118" s="23" t="s">
        <v>70</v>
      </c>
      <c r="G118" s="24">
        <v>4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6" x14ac:dyDescent="0.2">
      <c r="A119" s="27" t="s">
        <v>50</v>
      </c>
      <c r="E119" s="28" t="s">
        <v>47</v>
      </c>
    </row>
    <row r="120" spans="1:16" x14ac:dyDescent="0.2">
      <c r="A120" s="29" t="s">
        <v>51</v>
      </c>
      <c r="E120" s="30" t="s">
        <v>47</v>
      </c>
    </row>
    <row r="121" spans="1:16" ht="114.75" x14ac:dyDescent="0.2">
      <c r="A121" t="s">
        <v>52</v>
      </c>
      <c r="E121" s="28" t="s">
        <v>149</v>
      </c>
    </row>
    <row r="122" spans="1:16" ht="25.5" x14ac:dyDescent="0.2">
      <c r="A122" s="17" t="s">
        <v>45</v>
      </c>
      <c r="B122" s="21" t="s">
        <v>153</v>
      </c>
      <c r="C122" s="21" t="s">
        <v>154</v>
      </c>
      <c r="D122" s="17" t="s">
        <v>47</v>
      </c>
      <c r="E122" s="22" t="s">
        <v>155</v>
      </c>
      <c r="F122" s="23" t="s">
        <v>70</v>
      </c>
      <c r="G122" s="24">
        <v>3</v>
      </c>
      <c r="H122" s="25">
        <v>0</v>
      </c>
      <c r="I122" s="26">
        <f>ROUND(ROUND(H122,2)*ROUND(G122,3),2)</f>
        <v>0</v>
      </c>
      <c r="O122">
        <f>(I122*21)/100</f>
        <v>0</v>
      </c>
      <c r="P122" t="s">
        <v>23</v>
      </c>
    </row>
    <row r="123" spans="1:16" x14ac:dyDescent="0.2">
      <c r="A123" s="27" t="s">
        <v>50</v>
      </c>
      <c r="E123" s="28" t="s">
        <v>47</v>
      </c>
    </row>
    <row r="124" spans="1:16" x14ac:dyDescent="0.2">
      <c r="A124" s="29" t="s">
        <v>51</v>
      </c>
      <c r="E124" s="30" t="s">
        <v>47</v>
      </c>
    </row>
    <row r="125" spans="1:16" ht="140.25" x14ac:dyDescent="0.2">
      <c r="A125" t="s">
        <v>52</v>
      </c>
      <c r="E125" s="28" t="s">
        <v>156</v>
      </c>
    </row>
    <row r="126" spans="1:16" x14ac:dyDescent="0.2">
      <c r="A126" s="17" t="s">
        <v>45</v>
      </c>
      <c r="B126" s="21" t="s">
        <v>157</v>
      </c>
      <c r="C126" s="21" t="s">
        <v>158</v>
      </c>
      <c r="D126" s="17" t="s">
        <v>47</v>
      </c>
      <c r="E126" s="22" t="s">
        <v>159</v>
      </c>
      <c r="F126" s="23" t="s">
        <v>70</v>
      </c>
      <c r="G126" s="24">
        <v>37</v>
      </c>
      <c r="H126" s="25">
        <v>0</v>
      </c>
      <c r="I126" s="26">
        <f>ROUND(ROUND(H126,2)*ROUND(G126,3),2)</f>
        <v>0</v>
      </c>
      <c r="O126">
        <f>(I126*21)/100</f>
        <v>0</v>
      </c>
      <c r="P126" t="s">
        <v>23</v>
      </c>
    </row>
    <row r="127" spans="1:16" x14ac:dyDescent="0.2">
      <c r="A127" s="27" t="s">
        <v>50</v>
      </c>
      <c r="E127" s="28" t="s">
        <v>47</v>
      </c>
    </row>
    <row r="128" spans="1:16" x14ac:dyDescent="0.2">
      <c r="A128" s="29" t="s">
        <v>51</v>
      </c>
      <c r="E128" s="30" t="s">
        <v>47</v>
      </c>
    </row>
    <row r="129" spans="1:16" ht="102" x14ac:dyDescent="0.2">
      <c r="A129" t="s">
        <v>52</v>
      </c>
      <c r="E129" s="28" t="s">
        <v>160</v>
      </c>
    </row>
    <row r="130" spans="1:16" ht="25.5" x14ac:dyDescent="0.2">
      <c r="A130" s="17" t="s">
        <v>45</v>
      </c>
      <c r="B130" s="21" t="s">
        <v>161</v>
      </c>
      <c r="C130" s="21" t="s">
        <v>162</v>
      </c>
      <c r="D130" s="17" t="s">
        <v>47</v>
      </c>
      <c r="E130" s="22" t="s">
        <v>163</v>
      </c>
      <c r="F130" s="23" t="s">
        <v>164</v>
      </c>
      <c r="G130" s="24">
        <v>3.2549999999999999</v>
      </c>
      <c r="H130" s="25">
        <v>0</v>
      </c>
      <c r="I130" s="26">
        <f>ROUND(ROUND(H130,2)*ROUND(G130,3),2)</f>
        <v>0</v>
      </c>
      <c r="O130">
        <f>(I130*21)/100</f>
        <v>0</v>
      </c>
      <c r="P130" t="s">
        <v>23</v>
      </c>
    </row>
    <row r="131" spans="1:16" x14ac:dyDescent="0.2">
      <c r="A131" s="27" t="s">
        <v>50</v>
      </c>
      <c r="E131" s="28" t="s">
        <v>47</v>
      </c>
    </row>
    <row r="132" spans="1:16" x14ac:dyDescent="0.2">
      <c r="A132" s="29" t="s">
        <v>51</v>
      </c>
      <c r="E132" s="30" t="s">
        <v>47</v>
      </c>
    </row>
    <row r="133" spans="1:16" ht="153" x14ac:dyDescent="0.2">
      <c r="A133" t="s">
        <v>52</v>
      </c>
      <c r="E133" s="28" t="s">
        <v>165</v>
      </c>
    </row>
    <row r="134" spans="1:16" ht="25.5" x14ac:dyDescent="0.2">
      <c r="A134" s="17" t="s">
        <v>45</v>
      </c>
      <c r="B134" s="21" t="s">
        <v>166</v>
      </c>
      <c r="C134" s="21" t="s">
        <v>167</v>
      </c>
      <c r="D134" s="17" t="s">
        <v>47</v>
      </c>
      <c r="E134" s="22" t="s">
        <v>168</v>
      </c>
      <c r="F134" s="23" t="s">
        <v>169</v>
      </c>
      <c r="G134" s="24">
        <v>3.5999999999999997E-2</v>
      </c>
      <c r="H134" s="25">
        <v>0</v>
      </c>
      <c r="I134" s="26">
        <f>ROUND(ROUND(H134,2)*ROUND(G134,3),2)</f>
        <v>0</v>
      </c>
      <c r="O134">
        <f>(I134*21)/100</f>
        <v>0</v>
      </c>
      <c r="P134" t="s">
        <v>23</v>
      </c>
    </row>
    <row r="135" spans="1:16" x14ac:dyDescent="0.2">
      <c r="A135" s="27" t="s">
        <v>50</v>
      </c>
      <c r="E135" s="28" t="s">
        <v>47</v>
      </c>
    </row>
    <row r="136" spans="1:16" x14ac:dyDescent="0.2">
      <c r="A136" s="29" t="s">
        <v>51</v>
      </c>
      <c r="E136" s="30" t="s">
        <v>47</v>
      </c>
    </row>
    <row r="137" spans="1:16" ht="153" x14ac:dyDescent="0.2">
      <c r="A137" t="s">
        <v>52</v>
      </c>
      <c r="E137" s="28" t="s">
        <v>170</v>
      </c>
    </row>
    <row r="138" spans="1:16" ht="25.5" x14ac:dyDescent="0.2">
      <c r="A138" s="17" t="s">
        <v>45</v>
      </c>
      <c r="B138" s="21" t="s">
        <v>171</v>
      </c>
      <c r="C138" s="21" t="s">
        <v>172</v>
      </c>
      <c r="D138" s="17" t="s">
        <v>47</v>
      </c>
      <c r="E138" s="22" t="s">
        <v>173</v>
      </c>
      <c r="F138" s="23" t="s">
        <v>58</v>
      </c>
      <c r="G138" s="24">
        <v>12</v>
      </c>
      <c r="H138" s="25">
        <v>0</v>
      </c>
      <c r="I138" s="26">
        <f>ROUND(ROUND(H138,2)*ROUND(G138,3),2)</f>
        <v>0</v>
      </c>
      <c r="O138">
        <f>(I138*21)/100</f>
        <v>0</v>
      </c>
      <c r="P138" t="s">
        <v>23</v>
      </c>
    </row>
    <row r="139" spans="1:16" x14ac:dyDescent="0.2">
      <c r="A139" s="27" t="s">
        <v>50</v>
      </c>
      <c r="E139" s="28" t="s">
        <v>47</v>
      </c>
    </row>
    <row r="140" spans="1:16" x14ac:dyDescent="0.2">
      <c r="A140" s="29" t="s">
        <v>51</v>
      </c>
      <c r="E140" s="30" t="s">
        <v>47</v>
      </c>
    </row>
    <row r="141" spans="1:16" ht="114.75" x14ac:dyDescent="0.2">
      <c r="A141" t="s">
        <v>52</v>
      </c>
      <c r="E141" s="28" t="s">
        <v>174</v>
      </c>
    </row>
    <row r="142" spans="1:16" ht="25.5" x14ac:dyDescent="0.2">
      <c r="A142" s="17" t="s">
        <v>45</v>
      </c>
      <c r="B142" s="21" t="s">
        <v>175</v>
      </c>
      <c r="C142" s="21" t="s">
        <v>176</v>
      </c>
      <c r="D142" s="17" t="s">
        <v>47</v>
      </c>
      <c r="E142" s="22" t="s">
        <v>177</v>
      </c>
      <c r="F142" s="23" t="s">
        <v>169</v>
      </c>
      <c r="G142" s="24">
        <v>36.01</v>
      </c>
      <c r="H142" s="25">
        <v>0</v>
      </c>
      <c r="I142" s="26">
        <f>ROUND(ROUND(H142,2)*ROUND(G142,3),2)</f>
        <v>0</v>
      </c>
      <c r="O142">
        <f>(I142*21)/100</f>
        <v>0</v>
      </c>
      <c r="P142" t="s">
        <v>23</v>
      </c>
    </row>
    <row r="143" spans="1:16" x14ac:dyDescent="0.2">
      <c r="A143" s="27" t="s">
        <v>50</v>
      </c>
      <c r="E143" s="28" t="s">
        <v>47</v>
      </c>
    </row>
    <row r="144" spans="1:16" x14ac:dyDescent="0.2">
      <c r="A144" s="29" t="s">
        <v>51</v>
      </c>
      <c r="E144" s="30" t="s">
        <v>47</v>
      </c>
    </row>
    <row r="145" spans="1:16" ht="153" x14ac:dyDescent="0.2">
      <c r="A145" t="s">
        <v>52</v>
      </c>
      <c r="E145" s="28" t="s">
        <v>170</v>
      </c>
    </row>
    <row r="146" spans="1:16" ht="25.5" x14ac:dyDescent="0.2">
      <c r="A146" s="17" t="s">
        <v>45</v>
      </c>
      <c r="B146" s="21" t="s">
        <v>178</v>
      </c>
      <c r="C146" s="21" t="s">
        <v>179</v>
      </c>
      <c r="D146" s="17" t="s">
        <v>47</v>
      </c>
      <c r="E146" s="22" t="s">
        <v>180</v>
      </c>
      <c r="F146" s="23" t="s">
        <v>58</v>
      </c>
      <c r="G146" s="24">
        <v>3601</v>
      </c>
      <c r="H146" s="25">
        <v>0</v>
      </c>
      <c r="I146" s="26">
        <f>ROUND(ROUND(H146,2)*ROUND(G146,3),2)</f>
        <v>0</v>
      </c>
      <c r="O146">
        <f>(I146*21)/100</f>
        <v>0</v>
      </c>
      <c r="P146" t="s">
        <v>23</v>
      </c>
    </row>
    <row r="147" spans="1:16" x14ac:dyDescent="0.2">
      <c r="A147" s="27" t="s">
        <v>50</v>
      </c>
      <c r="E147" s="28" t="s">
        <v>47</v>
      </c>
    </row>
    <row r="148" spans="1:16" x14ac:dyDescent="0.2">
      <c r="A148" s="29" t="s">
        <v>51</v>
      </c>
      <c r="E148" s="30" t="s">
        <v>47</v>
      </c>
    </row>
    <row r="149" spans="1:16" ht="114.75" x14ac:dyDescent="0.2">
      <c r="A149" t="s">
        <v>52</v>
      </c>
      <c r="E149" s="28" t="s">
        <v>174</v>
      </c>
    </row>
    <row r="150" spans="1:16" x14ac:dyDescent="0.2">
      <c r="A150" s="17" t="s">
        <v>45</v>
      </c>
      <c r="B150" s="21" t="s">
        <v>181</v>
      </c>
      <c r="C150" s="21" t="s">
        <v>182</v>
      </c>
      <c r="D150" s="17" t="s">
        <v>47</v>
      </c>
      <c r="E150" s="22" t="s">
        <v>183</v>
      </c>
      <c r="F150" s="23" t="s">
        <v>58</v>
      </c>
      <c r="G150" s="24">
        <v>5204</v>
      </c>
      <c r="H150" s="25">
        <v>0</v>
      </c>
      <c r="I150" s="26">
        <f>ROUND(ROUND(H150,2)*ROUND(G150,3),2)</f>
        <v>0</v>
      </c>
      <c r="O150">
        <f>(I150*21)/100</f>
        <v>0</v>
      </c>
      <c r="P150" t="s">
        <v>23</v>
      </c>
    </row>
    <row r="151" spans="1:16" x14ac:dyDescent="0.2">
      <c r="A151" s="27" t="s">
        <v>50</v>
      </c>
      <c r="E151" s="28" t="s">
        <v>47</v>
      </c>
    </row>
    <row r="152" spans="1:16" x14ac:dyDescent="0.2">
      <c r="A152" s="29" t="s">
        <v>51</v>
      </c>
      <c r="E152" s="30" t="s">
        <v>47</v>
      </c>
    </row>
    <row r="153" spans="1:16" ht="153" x14ac:dyDescent="0.2">
      <c r="A153" t="s">
        <v>52</v>
      </c>
      <c r="E153" s="28" t="s">
        <v>184</v>
      </c>
    </row>
    <row r="154" spans="1:16" x14ac:dyDescent="0.2">
      <c r="A154" s="17" t="s">
        <v>45</v>
      </c>
      <c r="B154" s="21" t="s">
        <v>185</v>
      </c>
      <c r="C154" s="21" t="s">
        <v>186</v>
      </c>
      <c r="D154" s="17" t="s">
        <v>47</v>
      </c>
      <c r="E154" s="22" t="s">
        <v>187</v>
      </c>
      <c r="F154" s="23" t="s">
        <v>58</v>
      </c>
      <c r="G154" s="24">
        <v>5204</v>
      </c>
      <c r="H154" s="25">
        <v>0</v>
      </c>
      <c r="I154" s="26">
        <f>ROUND(ROUND(H154,2)*ROUND(G154,3),2)</f>
        <v>0</v>
      </c>
      <c r="O154">
        <f>(I154*21)/100</f>
        <v>0</v>
      </c>
      <c r="P154" t="s">
        <v>23</v>
      </c>
    </row>
    <row r="155" spans="1:16" x14ac:dyDescent="0.2">
      <c r="A155" s="27" t="s">
        <v>50</v>
      </c>
      <c r="E155" s="28" t="s">
        <v>47</v>
      </c>
    </row>
    <row r="156" spans="1:16" x14ac:dyDescent="0.2">
      <c r="A156" s="29" t="s">
        <v>51</v>
      </c>
      <c r="E156" s="30" t="s">
        <v>47</v>
      </c>
    </row>
    <row r="157" spans="1:16" ht="114.75" x14ac:dyDescent="0.2">
      <c r="A157" t="s">
        <v>52</v>
      </c>
      <c r="E157" s="28" t="s">
        <v>174</v>
      </c>
    </row>
    <row r="158" spans="1:16" x14ac:dyDescent="0.2">
      <c r="A158" s="17" t="s">
        <v>45</v>
      </c>
      <c r="B158" s="21" t="s">
        <v>188</v>
      </c>
      <c r="C158" s="21" t="s">
        <v>189</v>
      </c>
      <c r="D158" s="17" t="s">
        <v>47</v>
      </c>
      <c r="E158" s="22" t="s">
        <v>190</v>
      </c>
      <c r="F158" s="23" t="s">
        <v>191</v>
      </c>
      <c r="G158" s="24">
        <v>4</v>
      </c>
      <c r="H158" s="25">
        <v>0</v>
      </c>
      <c r="I158" s="26">
        <f>ROUND(ROUND(H158,2)*ROUND(G158,3),2)</f>
        <v>0</v>
      </c>
      <c r="O158">
        <f>(I158*21)/100</f>
        <v>0</v>
      </c>
      <c r="P158" t="s">
        <v>23</v>
      </c>
    </row>
    <row r="159" spans="1:16" x14ac:dyDescent="0.2">
      <c r="A159" s="27" t="s">
        <v>50</v>
      </c>
      <c r="E159" s="28" t="s">
        <v>47</v>
      </c>
    </row>
    <row r="160" spans="1:16" x14ac:dyDescent="0.2">
      <c r="A160" s="29" t="s">
        <v>51</v>
      </c>
      <c r="E160" s="30" t="s">
        <v>47</v>
      </c>
    </row>
    <row r="161" spans="1:16" ht="127.5" x14ac:dyDescent="0.2">
      <c r="A161" t="s">
        <v>52</v>
      </c>
      <c r="E161" s="28" t="s">
        <v>192</v>
      </c>
    </row>
    <row r="162" spans="1:16" x14ac:dyDescent="0.2">
      <c r="A162" s="17" t="s">
        <v>45</v>
      </c>
      <c r="B162" s="21" t="s">
        <v>193</v>
      </c>
      <c r="C162" s="21" t="s">
        <v>194</v>
      </c>
      <c r="D162" s="17" t="s">
        <v>47</v>
      </c>
      <c r="E162" s="22" t="s">
        <v>195</v>
      </c>
      <c r="F162" s="23" t="s">
        <v>58</v>
      </c>
      <c r="G162" s="24">
        <v>5204</v>
      </c>
      <c r="H162" s="25">
        <v>0</v>
      </c>
      <c r="I162" s="26">
        <f>ROUND(ROUND(H162,2)*ROUND(G162,3),2)</f>
        <v>0</v>
      </c>
      <c r="O162">
        <f>(I162*21)/100</f>
        <v>0</v>
      </c>
      <c r="P162" t="s">
        <v>23</v>
      </c>
    </row>
    <row r="163" spans="1:16" x14ac:dyDescent="0.2">
      <c r="A163" s="27" t="s">
        <v>50</v>
      </c>
      <c r="E163" s="28" t="s">
        <v>47</v>
      </c>
    </row>
    <row r="164" spans="1:16" x14ac:dyDescent="0.2">
      <c r="A164" s="29" t="s">
        <v>51</v>
      </c>
      <c r="E164" s="30" t="s">
        <v>47</v>
      </c>
    </row>
    <row r="165" spans="1:16" ht="127.5" x14ac:dyDescent="0.2">
      <c r="A165" t="s">
        <v>52</v>
      </c>
      <c r="E165" s="28" t="s">
        <v>196</v>
      </c>
    </row>
    <row r="166" spans="1:16" x14ac:dyDescent="0.2">
      <c r="A166" s="17" t="s">
        <v>45</v>
      </c>
      <c r="B166" s="21" t="s">
        <v>197</v>
      </c>
      <c r="C166" s="21" t="s">
        <v>198</v>
      </c>
      <c r="D166" s="17" t="s">
        <v>47</v>
      </c>
      <c r="E166" s="22" t="s">
        <v>199</v>
      </c>
      <c r="F166" s="23" t="s">
        <v>70</v>
      </c>
      <c r="G166" s="24">
        <v>22</v>
      </c>
      <c r="H166" s="25">
        <v>0</v>
      </c>
      <c r="I166" s="26">
        <f>ROUND(ROUND(H166,2)*ROUND(G166,3),2)</f>
        <v>0</v>
      </c>
      <c r="O166">
        <f>(I166*21)/100</f>
        <v>0</v>
      </c>
      <c r="P166" t="s">
        <v>23</v>
      </c>
    </row>
    <row r="167" spans="1:16" x14ac:dyDescent="0.2">
      <c r="A167" s="27" t="s">
        <v>50</v>
      </c>
      <c r="E167" s="28" t="s">
        <v>47</v>
      </c>
    </row>
    <row r="168" spans="1:16" x14ac:dyDescent="0.2">
      <c r="A168" s="29" t="s">
        <v>51</v>
      </c>
      <c r="E168" s="30" t="s">
        <v>47</v>
      </c>
    </row>
    <row r="169" spans="1:16" ht="178.5" x14ac:dyDescent="0.2">
      <c r="A169" t="s">
        <v>52</v>
      </c>
      <c r="E169" s="28" t="s">
        <v>200</v>
      </c>
    </row>
    <row r="170" spans="1:16" x14ac:dyDescent="0.2">
      <c r="A170" s="17" t="s">
        <v>45</v>
      </c>
      <c r="B170" s="21" t="s">
        <v>201</v>
      </c>
      <c r="C170" s="21" t="s">
        <v>202</v>
      </c>
      <c r="D170" s="17" t="s">
        <v>47</v>
      </c>
      <c r="E170" s="22" t="s">
        <v>203</v>
      </c>
      <c r="F170" s="23" t="s">
        <v>70</v>
      </c>
      <c r="G170" s="24">
        <v>22</v>
      </c>
      <c r="H170" s="25">
        <v>0</v>
      </c>
      <c r="I170" s="26">
        <f>ROUND(ROUND(H170,2)*ROUND(G170,3),2)</f>
        <v>0</v>
      </c>
      <c r="O170">
        <f>(I170*21)/100</f>
        <v>0</v>
      </c>
      <c r="P170" t="s">
        <v>23</v>
      </c>
    </row>
    <row r="171" spans="1:16" x14ac:dyDescent="0.2">
      <c r="A171" s="27" t="s">
        <v>50</v>
      </c>
      <c r="E171" s="28" t="s">
        <v>47</v>
      </c>
    </row>
    <row r="172" spans="1:16" x14ac:dyDescent="0.2">
      <c r="A172" s="29" t="s">
        <v>51</v>
      </c>
      <c r="E172" s="30" t="s">
        <v>47</v>
      </c>
    </row>
    <row r="173" spans="1:16" ht="127.5" x14ac:dyDescent="0.2">
      <c r="A173" t="s">
        <v>52</v>
      </c>
      <c r="E173" s="28" t="s">
        <v>204</v>
      </c>
    </row>
    <row r="174" spans="1:16" x14ac:dyDescent="0.2">
      <c r="A174" s="17" t="s">
        <v>45</v>
      </c>
      <c r="B174" s="21" t="s">
        <v>205</v>
      </c>
      <c r="C174" s="21" t="s">
        <v>206</v>
      </c>
      <c r="D174" s="17" t="s">
        <v>47</v>
      </c>
      <c r="E174" s="22" t="s">
        <v>207</v>
      </c>
      <c r="F174" s="23" t="s">
        <v>70</v>
      </c>
      <c r="G174" s="24">
        <v>8</v>
      </c>
      <c r="H174" s="25">
        <v>0</v>
      </c>
      <c r="I174" s="26">
        <f>ROUND(ROUND(H174,2)*ROUND(G174,3),2)</f>
        <v>0</v>
      </c>
      <c r="O174">
        <f>(I174*21)/100</f>
        <v>0</v>
      </c>
      <c r="P174" t="s">
        <v>23</v>
      </c>
    </row>
    <row r="175" spans="1:16" x14ac:dyDescent="0.2">
      <c r="A175" s="27" t="s">
        <v>50</v>
      </c>
      <c r="E175" s="28" t="s">
        <v>47</v>
      </c>
    </row>
    <row r="176" spans="1:16" x14ac:dyDescent="0.2">
      <c r="A176" s="29" t="s">
        <v>51</v>
      </c>
      <c r="E176" s="30" t="s">
        <v>47</v>
      </c>
    </row>
    <row r="177" spans="1:16" ht="178.5" x14ac:dyDescent="0.2">
      <c r="A177" t="s">
        <v>52</v>
      </c>
      <c r="E177" s="28" t="s">
        <v>200</v>
      </c>
    </row>
    <row r="178" spans="1:16" x14ac:dyDescent="0.2">
      <c r="A178" s="17" t="s">
        <v>45</v>
      </c>
      <c r="B178" s="21" t="s">
        <v>208</v>
      </c>
      <c r="C178" s="21" t="s">
        <v>209</v>
      </c>
      <c r="D178" s="17" t="s">
        <v>47</v>
      </c>
      <c r="E178" s="22" t="s">
        <v>210</v>
      </c>
      <c r="F178" s="23" t="s">
        <v>70</v>
      </c>
      <c r="G178" s="24">
        <v>8</v>
      </c>
      <c r="H178" s="25">
        <v>0</v>
      </c>
      <c r="I178" s="26">
        <f>ROUND(ROUND(H178,2)*ROUND(G178,3),2)</f>
        <v>0</v>
      </c>
      <c r="O178">
        <f>(I178*21)/100</f>
        <v>0</v>
      </c>
      <c r="P178" t="s">
        <v>23</v>
      </c>
    </row>
    <row r="179" spans="1:16" x14ac:dyDescent="0.2">
      <c r="A179" s="27" t="s">
        <v>50</v>
      </c>
      <c r="E179" s="28" t="s">
        <v>47</v>
      </c>
    </row>
    <row r="180" spans="1:16" x14ac:dyDescent="0.2">
      <c r="A180" s="29" t="s">
        <v>51</v>
      </c>
      <c r="E180" s="30" t="s">
        <v>47</v>
      </c>
    </row>
    <row r="181" spans="1:16" ht="127.5" x14ac:dyDescent="0.2">
      <c r="A181" t="s">
        <v>52</v>
      </c>
      <c r="E181" s="28" t="s">
        <v>204</v>
      </c>
    </row>
    <row r="182" spans="1:16" x14ac:dyDescent="0.2">
      <c r="A182" s="17" t="s">
        <v>45</v>
      </c>
      <c r="B182" s="21" t="s">
        <v>211</v>
      </c>
      <c r="C182" s="21" t="s">
        <v>212</v>
      </c>
      <c r="D182" s="17" t="s">
        <v>47</v>
      </c>
      <c r="E182" s="22" t="s">
        <v>213</v>
      </c>
      <c r="F182" s="23" t="s">
        <v>70</v>
      </c>
      <c r="G182" s="24">
        <v>2</v>
      </c>
      <c r="H182" s="25">
        <v>0</v>
      </c>
      <c r="I182" s="26">
        <f>ROUND(ROUND(H182,2)*ROUND(G182,3),2)</f>
        <v>0</v>
      </c>
      <c r="O182">
        <f>(I182*21)/100</f>
        <v>0</v>
      </c>
      <c r="P182" t="s">
        <v>23</v>
      </c>
    </row>
    <row r="183" spans="1:16" x14ac:dyDescent="0.2">
      <c r="A183" s="27" t="s">
        <v>50</v>
      </c>
      <c r="E183" s="28" t="s">
        <v>47</v>
      </c>
    </row>
    <row r="184" spans="1:16" x14ac:dyDescent="0.2">
      <c r="A184" s="29" t="s">
        <v>51</v>
      </c>
      <c r="E184" s="30" t="s">
        <v>47</v>
      </c>
    </row>
    <row r="185" spans="1:16" ht="178.5" x14ac:dyDescent="0.2">
      <c r="A185" t="s">
        <v>52</v>
      </c>
      <c r="E185" s="28" t="s">
        <v>200</v>
      </c>
    </row>
    <row r="186" spans="1:16" x14ac:dyDescent="0.2">
      <c r="A186" s="17" t="s">
        <v>45</v>
      </c>
      <c r="B186" s="21" t="s">
        <v>214</v>
      </c>
      <c r="C186" s="21" t="s">
        <v>215</v>
      </c>
      <c r="D186" s="17" t="s">
        <v>47</v>
      </c>
      <c r="E186" s="22" t="s">
        <v>216</v>
      </c>
      <c r="F186" s="23" t="s">
        <v>70</v>
      </c>
      <c r="G186" s="24">
        <v>2</v>
      </c>
      <c r="H186" s="25">
        <v>0</v>
      </c>
      <c r="I186" s="26">
        <f>ROUND(ROUND(H186,2)*ROUND(G186,3),2)</f>
        <v>0</v>
      </c>
      <c r="O186">
        <f>(I186*21)/100</f>
        <v>0</v>
      </c>
      <c r="P186" t="s">
        <v>23</v>
      </c>
    </row>
    <row r="187" spans="1:16" x14ac:dyDescent="0.2">
      <c r="A187" s="27" t="s">
        <v>50</v>
      </c>
      <c r="E187" s="28" t="s">
        <v>47</v>
      </c>
    </row>
    <row r="188" spans="1:16" x14ac:dyDescent="0.2">
      <c r="A188" s="29" t="s">
        <v>51</v>
      </c>
      <c r="E188" s="30" t="s">
        <v>47</v>
      </c>
    </row>
    <row r="189" spans="1:16" ht="127.5" x14ac:dyDescent="0.2">
      <c r="A189" t="s">
        <v>52</v>
      </c>
      <c r="E189" s="28" t="s">
        <v>204</v>
      </c>
    </row>
    <row r="190" spans="1:16" x14ac:dyDescent="0.2">
      <c r="A190" s="17" t="s">
        <v>45</v>
      </c>
      <c r="B190" s="21" t="s">
        <v>217</v>
      </c>
      <c r="C190" s="21" t="s">
        <v>218</v>
      </c>
      <c r="D190" s="17" t="s">
        <v>47</v>
      </c>
      <c r="E190" s="22" t="s">
        <v>219</v>
      </c>
      <c r="F190" s="23" t="s">
        <v>70</v>
      </c>
      <c r="G190" s="24">
        <v>1</v>
      </c>
      <c r="H190" s="25">
        <v>0</v>
      </c>
      <c r="I190" s="26">
        <f>ROUND(ROUND(H190,2)*ROUND(G190,3),2)</f>
        <v>0</v>
      </c>
      <c r="O190">
        <f>(I190*21)/100</f>
        <v>0</v>
      </c>
      <c r="P190" t="s">
        <v>23</v>
      </c>
    </row>
    <row r="191" spans="1:16" x14ac:dyDescent="0.2">
      <c r="A191" s="27" t="s">
        <v>50</v>
      </c>
      <c r="E191" s="28" t="s">
        <v>47</v>
      </c>
    </row>
    <row r="192" spans="1:16" x14ac:dyDescent="0.2">
      <c r="A192" s="29" t="s">
        <v>51</v>
      </c>
      <c r="E192" s="30" t="s">
        <v>47</v>
      </c>
    </row>
    <row r="193" spans="1:16" ht="178.5" x14ac:dyDescent="0.2">
      <c r="A193" t="s">
        <v>52</v>
      </c>
      <c r="E193" s="28" t="s">
        <v>200</v>
      </c>
    </row>
    <row r="194" spans="1:16" x14ac:dyDescent="0.2">
      <c r="A194" s="17" t="s">
        <v>45</v>
      </c>
      <c r="B194" s="21" t="s">
        <v>220</v>
      </c>
      <c r="C194" s="21" t="s">
        <v>221</v>
      </c>
      <c r="D194" s="17" t="s">
        <v>47</v>
      </c>
      <c r="E194" s="22" t="s">
        <v>222</v>
      </c>
      <c r="F194" s="23" t="s">
        <v>70</v>
      </c>
      <c r="G194" s="24">
        <v>1</v>
      </c>
      <c r="H194" s="25">
        <v>0</v>
      </c>
      <c r="I194" s="26">
        <f>ROUND(ROUND(H194,2)*ROUND(G194,3),2)</f>
        <v>0</v>
      </c>
      <c r="O194">
        <f>(I194*21)/100</f>
        <v>0</v>
      </c>
      <c r="P194" t="s">
        <v>23</v>
      </c>
    </row>
    <row r="195" spans="1:16" x14ac:dyDescent="0.2">
      <c r="A195" s="27" t="s">
        <v>50</v>
      </c>
      <c r="E195" s="28" t="s">
        <v>47</v>
      </c>
    </row>
    <row r="196" spans="1:16" x14ac:dyDescent="0.2">
      <c r="A196" s="29" t="s">
        <v>51</v>
      </c>
      <c r="E196" s="30" t="s">
        <v>47</v>
      </c>
    </row>
    <row r="197" spans="1:16" ht="127.5" x14ac:dyDescent="0.2">
      <c r="A197" t="s">
        <v>52</v>
      </c>
      <c r="E197" s="28" t="s">
        <v>204</v>
      </c>
    </row>
    <row r="198" spans="1:16" x14ac:dyDescent="0.2">
      <c r="A198" s="17" t="s">
        <v>45</v>
      </c>
      <c r="B198" s="21" t="s">
        <v>223</v>
      </c>
      <c r="C198" s="21" t="s">
        <v>224</v>
      </c>
      <c r="D198" s="17" t="s">
        <v>47</v>
      </c>
      <c r="E198" s="22" t="s">
        <v>225</v>
      </c>
      <c r="F198" s="23" t="s">
        <v>70</v>
      </c>
      <c r="G198" s="24">
        <v>20</v>
      </c>
      <c r="H198" s="25">
        <v>0</v>
      </c>
      <c r="I198" s="26">
        <f>ROUND(ROUND(H198,2)*ROUND(G198,3),2)</f>
        <v>0</v>
      </c>
      <c r="O198">
        <f>(I198*21)/100</f>
        <v>0</v>
      </c>
      <c r="P198" t="s">
        <v>23</v>
      </c>
    </row>
    <row r="199" spans="1:16" x14ac:dyDescent="0.2">
      <c r="A199" s="27" t="s">
        <v>50</v>
      </c>
      <c r="E199" s="28" t="s">
        <v>47</v>
      </c>
    </row>
    <row r="200" spans="1:16" x14ac:dyDescent="0.2">
      <c r="A200" s="29" t="s">
        <v>51</v>
      </c>
      <c r="E200" s="30" t="s">
        <v>47</v>
      </c>
    </row>
    <row r="201" spans="1:16" ht="178.5" x14ac:dyDescent="0.2">
      <c r="A201" t="s">
        <v>52</v>
      </c>
      <c r="E201" s="28" t="s">
        <v>200</v>
      </c>
    </row>
    <row r="202" spans="1:16" x14ac:dyDescent="0.2">
      <c r="A202" s="17" t="s">
        <v>45</v>
      </c>
      <c r="B202" s="21" t="s">
        <v>226</v>
      </c>
      <c r="C202" s="21" t="s">
        <v>227</v>
      </c>
      <c r="D202" s="17" t="s">
        <v>47</v>
      </c>
      <c r="E202" s="22" t="s">
        <v>228</v>
      </c>
      <c r="F202" s="23" t="s">
        <v>70</v>
      </c>
      <c r="G202" s="24">
        <v>20</v>
      </c>
      <c r="H202" s="25">
        <v>0</v>
      </c>
      <c r="I202" s="26">
        <f>ROUND(ROUND(H202,2)*ROUND(G202,3),2)</f>
        <v>0</v>
      </c>
      <c r="O202">
        <f>(I202*21)/100</f>
        <v>0</v>
      </c>
      <c r="P202" t="s">
        <v>23</v>
      </c>
    </row>
    <row r="203" spans="1:16" x14ac:dyDescent="0.2">
      <c r="A203" s="27" t="s">
        <v>50</v>
      </c>
      <c r="E203" s="28" t="s">
        <v>47</v>
      </c>
    </row>
    <row r="204" spans="1:16" x14ac:dyDescent="0.2">
      <c r="A204" s="29" t="s">
        <v>51</v>
      </c>
      <c r="E204" s="30" t="s">
        <v>47</v>
      </c>
    </row>
    <row r="205" spans="1:16" ht="127.5" x14ac:dyDescent="0.2">
      <c r="A205" t="s">
        <v>52</v>
      </c>
      <c r="E205" s="28" t="s">
        <v>204</v>
      </c>
    </row>
    <row r="206" spans="1:16" x14ac:dyDescent="0.2">
      <c r="A206" s="17" t="s">
        <v>45</v>
      </c>
      <c r="B206" s="21" t="s">
        <v>229</v>
      </c>
      <c r="C206" s="21" t="s">
        <v>230</v>
      </c>
      <c r="D206" s="17" t="s">
        <v>47</v>
      </c>
      <c r="E206" s="22" t="s">
        <v>231</v>
      </c>
      <c r="F206" s="23" t="s">
        <v>70</v>
      </c>
      <c r="G206" s="24">
        <v>3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6" x14ac:dyDescent="0.2">
      <c r="A207" s="27" t="s">
        <v>50</v>
      </c>
      <c r="E207" s="28" t="s">
        <v>47</v>
      </c>
    </row>
    <row r="208" spans="1:16" x14ac:dyDescent="0.2">
      <c r="A208" s="29" t="s">
        <v>51</v>
      </c>
      <c r="E208" s="30" t="s">
        <v>47</v>
      </c>
    </row>
    <row r="209" spans="1:16" ht="178.5" x14ac:dyDescent="0.2">
      <c r="A209" t="s">
        <v>52</v>
      </c>
      <c r="E209" s="28" t="s">
        <v>200</v>
      </c>
    </row>
    <row r="210" spans="1:16" x14ac:dyDescent="0.2">
      <c r="A210" s="17" t="s">
        <v>45</v>
      </c>
      <c r="B210" s="21" t="s">
        <v>232</v>
      </c>
      <c r="C210" s="21" t="s">
        <v>233</v>
      </c>
      <c r="D210" s="17" t="s">
        <v>47</v>
      </c>
      <c r="E210" s="22" t="s">
        <v>234</v>
      </c>
      <c r="F210" s="23" t="s">
        <v>70</v>
      </c>
      <c r="G210" s="24">
        <v>3</v>
      </c>
      <c r="H210" s="25">
        <v>0</v>
      </c>
      <c r="I210" s="26">
        <f>ROUND(ROUND(H210,2)*ROUND(G210,3),2)</f>
        <v>0</v>
      </c>
      <c r="O210">
        <f>(I210*21)/100</f>
        <v>0</v>
      </c>
      <c r="P210" t="s">
        <v>23</v>
      </c>
    </row>
    <row r="211" spans="1:16" x14ac:dyDescent="0.2">
      <c r="A211" s="27" t="s">
        <v>50</v>
      </c>
      <c r="E211" s="28" t="s">
        <v>47</v>
      </c>
    </row>
    <row r="212" spans="1:16" x14ac:dyDescent="0.2">
      <c r="A212" s="29" t="s">
        <v>51</v>
      </c>
      <c r="E212" s="30" t="s">
        <v>47</v>
      </c>
    </row>
    <row r="213" spans="1:16" ht="127.5" x14ac:dyDescent="0.2">
      <c r="A213" t="s">
        <v>52</v>
      </c>
      <c r="E213" s="28" t="s">
        <v>204</v>
      </c>
    </row>
    <row r="214" spans="1:16" x14ac:dyDescent="0.2">
      <c r="A214" s="17" t="s">
        <v>45</v>
      </c>
      <c r="B214" s="21" t="s">
        <v>235</v>
      </c>
      <c r="C214" s="21" t="s">
        <v>236</v>
      </c>
      <c r="D214" s="17" t="s">
        <v>47</v>
      </c>
      <c r="E214" s="22" t="s">
        <v>237</v>
      </c>
      <c r="F214" s="23" t="s">
        <v>70</v>
      </c>
      <c r="G214" s="24">
        <v>3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6" x14ac:dyDescent="0.2">
      <c r="A215" s="27" t="s">
        <v>50</v>
      </c>
      <c r="E215" s="28" t="s">
        <v>47</v>
      </c>
    </row>
    <row r="216" spans="1:16" x14ac:dyDescent="0.2">
      <c r="A216" s="29" t="s">
        <v>51</v>
      </c>
      <c r="E216" s="30" t="s">
        <v>47</v>
      </c>
    </row>
    <row r="217" spans="1:16" ht="178.5" x14ac:dyDescent="0.2">
      <c r="A217" t="s">
        <v>52</v>
      </c>
      <c r="E217" s="28" t="s">
        <v>200</v>
      </c>
    </row>
    <row r="218" spans="1:16" x14ac:dyDescent="0.2">
      <c r="A218" s="17" t="s">
        <v>45</v>
      </c>
      <c r="B218" s="21" t="s">
        <v>238</v>
      </c>
      <c r="C218" s="21" t="s">
        <v>239</v>
      </c>
      <c r="D218" s="17" t="s">
        <v>47</v>
      </c>
      <c r="E218" s="22" t="s">
        <v>240</v>
      </c>
      <c r="F218" s="23" t="s">
        <v>70</v>
      </c>
      <c r="G218" s="24">
        <v>3</v>
      </c>
      <c r="H218" s="25">
        <v>0</v>
      </c>
      <c r="I218" s="26">
        <f>ROUND(ROUND(H218,2)*ROUND(G218,3),2)</f>
        <v>0</v>
      </c>
      <c r="O218">
        <f>(I218*21)/100</f>
        <v>0</v>
      </c>
      <c r="P218" t="s">
        <v>23</v>
      </c>
    </row>
    <row r="219" spans="1:16" x14ac:dyDescent="0.2">
      <c r="A219" s="27" t="s">
        <v>50</v>
      </c>
      <c r="E219" s="28" t="s">
        <v>47</v>
      </c>
    </row>
    <row r="220" spans="1:16" x14ac:dyDescent="0.2">
      <c r="A220" s="29" t="s">
        <v>51</v>
      </c>
      <c r="E220" s="30" t="s">
        <v>47</v>
      </c>
    </row>
    <row r="221" spans="1:16" ht="127.5" x14ac:dyDescent="0.2">
      <c r="A221" t="s">
        <v>52</v>
      </c>
      <c r="E221" s="28" t="s">
        <v>204</v>
      </c>
    </row>
    <row r="222" spans="1:16" x14ac:dyDescent="0.2">
      <c r="A222" s="17" t="s">
        <v>45</v>
      </c>
      <c r="B222" s="21" t="s">
        <v>241</v>
      </c>
      <c r="C222" s="21" t="s">
        <v>242</v>
      </c>
      <c r="D222" s="17" t="s">
        <v>47</v>
      </c>
      <c r="E222" s="22" t="s">
        <v>243</v>
      </c>
      <c r="F222" s="23" t="s">
        <v>70</v>
      </c>
      <c r="G222" s="24">
        <v>20</v>
      </c>
      <c r="H222" s="25">
        <v>0</v>
      </c>
      <c r="I222" s="26">
        <f>ROUND(ROUND(H222,2)*ROUND(G222,3),2)</f>
        <v>0</v>
      </c>
      <c r="O222">
        <f>(I222*21)/100</f>
        <v>0</v>
      </c>
      <c r="P222" t="s">
        <v>23</v>
      </c>
    </row>
    <row r="223" spans="1:16" x14ac:dyDescent="0.2">
      <c r="A223" s="27" t="s">
        <v>50</v>
      </c>
      <c r="E223" s="28" t="s">
        <v>47</v>
      </c>
    </row>
    <row r="224" spans="1:16" x14ac:dyDescent="0.2">
      <c r="A224" s="29" t="s">
        <v>51</v>
      </c>
      <c r="E224" s="30" t="s">
        <v>47</v>
      </c>
    </row>
    <row r="225" spans="1:16" ht="178.5" x14ac:dyDescent="0.2">
      <c r="A225" t="s">
        <v>52</v>
      </c>
      <c r="E225" s="28" t="s">
        <v>200</v>
      </c>
    </row>
    <row r="226" spans="1:16" x14ac:dyDescent="0.2">
      <c r="A226" s="17" t="s">
        <v>45</v>
      </c>
      <c r="B226" s="21" t="s">
        <v>244</v>
      </c>
      <c r="C226" s="21" t="s">
        <v>245</v>
      </c>
      <c r="D226" s="17" t="s">
        <v>47</v>
      </c>
      <c r="E226" s="22" t="s">
        <v>246</v>
      </c>
      <c r="F226" s="23" t="s">
        <v>70</v>
      </c>
      <c r="G226" s="24">
        <v>20</v>
      </c>
      <c r="H226" s="25">
        <v>0</v>
      </c>
      <c r="I226" s="26">
        <f>ROUND(ROUND(H226,2)*ROUND(G226,3),2)</f>
        <v>0</v>
      </c>
      <c r="O226">
        <f>(I226*21)/100</f>
        <v>0</v>
      </c>
      <c r="P226" t="s">
        <v>23</v>
      </c>
    </row>
    <row r="227" spans="1:16" x14ac:dyDescent="0.2">
      <c r="A227" s="27" t="s">
        <v>50</v>
      </c>
      <c r="E227" s="28" t="s">
        <v>47</v>
      </c>
    </row>
    <row r="228" spans="1:16" x14ac:dyDescent="0.2">
      <c r="A228" s="29" t="s">
        <v>51</v>
      </c>
      <c r="E228" s="30" t="s">
        <v>47</v>
      </c>
    </row>
    <row r="229" spans="1:16" ht="127.5" x14ac:dyDescent="0.2">
      <c r="A229" t="s">
        <v>52</v>
      </c>
      <c r="E229" s="28" t="s">
        <v>204</v>
      </c>
    </row>
    <row r="230" spans="1:16" x14ac:dyDescent="0.2">
      <c r="A230" s="17" t="s">
        <v>45</v>
      </c>
      <c r="B230" s="21" t="s">
        <v>247</v>
      </c>
      <c r="C230" s="21" t="s">
        <v>248</v>
      </c>
      <c r="D230" s="17" t="s">
        <v>47</v>
      </c>
      <c r="E230" s="22" t="s">
        <v>249</v>
      </c>
      <c r="F230" s="23" t="s">
        <v>70</v>
      </c>
      <c r="G230" s="24">
        <v>40</v>
      </c>
      <c r="H230" s="25">
        <v>0</v>
      </c>
      <c r="I230" s="26">
        <f>ROUND(ROUND(H230,2)*ROUND(G230,3),2)</f>
        <v>0</v>
      </c>
      <c r="O230">
        <f>(I230*21)/100</f>
        <v>0</v>
      </c>
      <c r="P230" t="s">
        <v>23</v>
      </c>
    </row>
    <row r="231" spans="1:16" x14ac:dyDescent="0.2">
      <c r="A231" s="27" t="s">
        <v>50</v>
      </c>
      <c r="E231" s="28" t="s">
        <v>47</v>
      </c>
    </row>
    <row r="232" spans="1:16" x14ac:dyDescent="0.2">
      <c r="A232" s="29" t="s">
        <v>51</v>
      </c>
      <c r="E232" s="30" t="s">
        <v>47</v>
      </c>
    </row>
    <row r="233" spans="1:16" ht="178.5" x14ac:dyDescent="0.2">
      <c r="A233" t="s">
        <v>52</v>
      </c>
      <c r="E233" s="28" t="s">
        <v>200</v>
      </c>
    </row>
    <row r="234" spans="1:16" x14ac:dyDescent="0.2">
      <c r="A234" s="17" t="s">
        <v>45</v>
      </c>
      <c r="B234" s="21" t="s">
        <v>250</v>
      </c>
      <c r="C234" s="21" t="s">
        <v>251</v>
      </c>
      <c r="D234" s="17" t="s">
        <v>47</v>
      </c>
      <c r="E234" s="22" t="s">
        <v>252</v>
      </c>
      <c r="F234" s="23" t="s">
        <v>70</v>
      </c>
      <c r="G234" s="24">
        <v>40</v>
      </c>
      <c r="H234" s="25">
        <v>0</v>
      </c>
      <c r="I234" s="26">
        <f>ROUND(ROUND(H234,2)*ROUND(G234,3),2)</f>
        <v>0</v>
      </c>
      <c r="O234">
        <f>(I234*21)/100</f>
        <v>0</v>
      </c>
      <c r="P234" t="s">
        <v>23</v>
      </c>
    </row>
    <row r="235" spans="1:16" x14ac:dyDescent="0.2">
      <c r="A235" s="27" t="s">
        <v>50</v>
      </c>
      <c r="E235" s="28" t="s">
        <v>47</v>
      </c>
    </row>
    <row r="236" spans="1:16" x14ac:dyDescent="0.2">
      <c r="A236" s="29" t="s">
        <v>51</v>
      </c>
      <c r="E236" s="30" t="s">
        <v>47</v>
      </c>
    </row>
    <row r="237" spans="1:16" ht="127.5" x14ac:dyDescent="0.2">
      <c r="A237" t="s">
        <v>52</v>
      </c>
      <c r="E237" s="28" t="s">
        <v>204</v>
      </c>
    </row>
    <row r="238" spans="1:16" x14ac:dyDescent="0.2">
      <c r="A238" s="17" t="s">
        <v>45</v>
      </c>
      <c r="B238" s="21" t="s">
        <v>253</v>
      </c>
      <c r="C238" s="21" t="s">
        <v>254</v>
      </c>
      <c r="D238" s="17" t="s">
        <v>47</v>
      </c>
      <c r="E238" s="22" t="s">
        <v>255</v>
      </c>
      <c r="F238" s="23" t="s">
        <v>70</v>
      </c>
      <c r="G238" s="24">
        <v>2</v>
      </c>
      <c r="H238" s="25">
        <v>0</v>
      </c>
      <c r="I238" s="26">
        <f>ROUND(ROUND(H238,2)*ROUND(G238,3),2)</f>
        <v>0</v>
      </c>
      <c r="O238">
        <f>(I238*21)/100</f>
        <v>0</v>
      </c>
      <c r="P238" t="s">
        <v>23</v>
      </c>
    </row>
    <row r="239" spans="1:16" x14ac:dyDescent="0.2">
      <c r="A239" s="27" t="s">
        <v>50</v>
      </c>
      <c r="E239" s="28" t="s">
        <v>47</v>
      </c>
    </row>
    <row r="240" spans="1:16" x14ac:dyDescent="0.2">
      <c r="A240" s="29" t="s">
        <v>51</v>
      </c>
      <c r="E240" s="30" t="s">
        <v>47</v>
      </c>
    </row>
    <row r="241" spans="1:18" ht="127.5" x14ac:dyDescent="0.2">
      <c r="A241" t="s">
        <v>52</v>
      </c>
      <c r="E241" s="28" t="s">
        <v>256</v>
      </c>
    </row>
    <row r="242" spans="1:18" x14ac:dyDescent="0.2">
      <c r="A242" s="17" t="s">
        <v>45</v>
      </c>
      <c r="B242" s="21" t="s">
        <v>257</v>
      </c>
      <c r="C242" s="21" t="s">
        <v>258</v>
      </c>
      <c r="D242" s="17" t="s">
        <v>47</v>
      </c>
      <c r="E242" s="22" t="s">
        <v>259</v>
      </c>
      <c r="F242" s="23" t="s">
        <v>70</v>
      </c>
      <c r="G242" s="24">
        <v>6</v>
      </c>
      <c r="H242" s="25">
        <v>0</v>
      </c>
      <c r="I242" s="26">
        <f>ROUND(ROUND(H242,2)*ROUND(G242,3),2)</f>
        <v>0</v>
      </c>
      <c r="O242">
        <f>(I242*21)/100</f>
        <v>0</v>
      </c>
      <c r="P242" t="s">
        <v>23</v>
      </c>
    </row>
    <row r="243" spans="1:18" x14ac:dyDescent="0.2">
      <c r="A243" s="27" t="s">
        <v>50</v>
      </c>
      <c r="E243" s="28" t="s">
        <v>47</v>
      </c>
    </row>
    <row r="244" spans="1:18" x14ac:dyDescent="0.2">
      <c r="A244" s="29" t="s">
        <v>51</v>
      </c>
      <c r="E244" s="30" t="s">
        <v>47</v>
      </c>
    </row>
    <row r="245" spans="1:18" ht="127.5" x14ac:dyDescent="0.2">
      <c r="A245" t="s">
        <v>52</v>
      </c>
      <c r="E245" s="28" t="s">
        <v>256</v>
      </c>
    </row>
    <row r="246" spans="1:18" x14ac:dyDescent="0.2">
      <c r="A246" s="17" t="s">
        <v>45</v>
      </c>
      <c r="B246" s="21" t="s">
        <v>260</v>
      </c>
      <c r="C246" s="21" t="s">
        <v>261</v>
      </c>
      <c r="D246" s="17" t="s">
        <v>47</v>
      </c>
      <c r="E246" s="22" t="s">
        <v>262</v>
      </c>
      <c r="F246" s="23" t="s">
        <v>70</v>
      </c>
      <c r="G246" s="24">
        <v>1</v>
      </c>
      <c r="H246" s="25">
        <v>0</v>
      </c>
      <c r="I246" s="26">
        <f>ROUND(ROUND(H246,2)*ROUND(G246,3),2)</f>
        <v>0</v>
      </c>
      <c r="O246">
        <f>(I246*21)/100</f>
        <v>0</v>
      </c>
      <c r="P246" t="s">
        <v>23</v>
      </c>
    </row>
    <row r="247" spans="1:18" x14ac:dyDescent="0.2">
      <c r="A247" s="27" t="s">
        <v>50</v>
      </c>
      <c r="E247" s="28" t="s">
        <v>47</v>
      </c>
    </row>
    <row r="248" spans="1:18" x14ac:dyDescent="0.2">
      <c r="A248" s="29" t="s">
        <v>51</v>
      </c>
      <c r="E248" s="30" t="s">
        <v>47</v>
      </c>
    </row>
    <row r="249" spans="1:18" ht="114.75" x14ac:dyDescent="0.2">
      <c r="A249" t="s">
        <v>52</v>
      </c>
      <c r="E249" s="28" t="s">
        <v>263</v>
      </c>
    </row>
    <row r="250" spans="1:18" x14ac:dyDescent="0.2">
      <c r="A250" s="17" t="s">
        <v>45</v>
      </c>
      <c r="B250" s="21" t="s">
        <v>264</v>
      </c>
      <c r="C250" s="21" t="s">
        <v>265</v>
      </c>
      <c r="D250" s="17" t="s">
        <v>47</v>
      </c>
      <c r="E250" s="22" t="s">
        <v>266</v>
      </c>
      <c r="F250" s="23" t="s">
        <v>70</v>
      </c>
      <c r="G250" s="24">
        <v>1</v>
      </c>
      <c r="H250" s="25">
        <v>0</v>
      </c>
      <c r="I250" s="26">
        <f>ROUND(ROUND(H250,2)*ROUND(G250,3),2)</f>
        <v>0</v>
      </c>
      <c r="O250">
        <f>(I250*21)/100</f>
        <v>0</v>
      </c>
      <c r="P250" t="s">
        <v>23</v>
      </c>
    </row>
    <row r="251" spans="1:18" x14ac:dyDescent="0.2">
      <c r="A251" s="27" t="s">
        <v>50</v>
      </c>
      <c r="E251" s="28" t="s">
        <v>47</v>
      </c>
    </row>
    <row r="252" spans="1:18" x14ac:dyDescent="0.2">
      <c r="A252" s="29" t="s">
        <v>51</v>
      </c>
      <c r="E252" s="30" t="s">
        <v>47</v>
      </c>
    </row>
    <row r="253" spans="1:18" ht="140.25" x14ac:dyDescent="0.2">
      <c r="A253" t="s">
        <v>52</v>
      </c>
      <c r="E253" s="28" t="s">
        <v>267</v>
      </c>
    </row>
    <row r="254" spans="1:18" ht="12.75" customHeight="1" x14ac:dyDescent="0.2">
      <c r="A254" s="5" t="s">
        <v>43</v>
      </c>
      <c r="B254" s="5"/>
      <c r="C254" s="31" t="s">
        <v>22</v>
      </c>
      <c r="D254" s="5"/>
      <c r="E254" s="19" t="s">
        <v>268</v>
      </c>
      <c r="F254" s="5"/>
      <c r="G254" s="5"/>
      <c r="H254" s="5"/>
      <c r="I254" s="32">
        <f>0+Q254</f>
        <v>0</v>
      </c>
      <c r="O254">
        <f>0+R254</f>
        <v>0</v>
      </c>
      <c r="Q254">
        <f>0+I255+I259+I263+I267+I271+I275+I279+I283+I287+I291+I295+I299+I303+I307+I311+I315+I319+I323+I327+I331+I335+I339+I343+I347+I351+I355+I359+I363+I367+I371+I375+I379+I383+I387+I391+I395</f>
        <v>0</v>
      </c>
      <c r="R254">
        <f>0+O255+O259+O263+O267+O271+O275+O279+O283+O287+O291+O295+O299+O303+O307+O311+O315+O319+O323+O327+O331+O335+O339+O343+O347+O351+O355+O359+O363+O367+O371+O375+O379+O383+O387+O391+O395</f>
        <v>0</v>
      </c>
    </row>
    <row r="255" spans="1:18" x14ac:dyDescent="0.2">
      <c r="A255" s="17" t="s">
        <v>45</v>
      </c>
      <c r="B255" s="21" t="s">
        <v>269</v>
      </c>
      <c r="C255" s="21" t="s">
        <v>270</v>
      </c>
      <c r="D255" s="17" t="s">
        <v>47</v>
      </c>
      <c r="E255" s="22" t="s">
        <v>271</v>
      </c>
      <c r="F255" s="23" t="s">
        <v>58</v>
      </c>
      <c r="G255" s="24">
        <v>50</v>
      </c>
      <c r="H255" s="25">
        <v>0</v>
      </c>
      <c r="I255" s="26">
        <f>ROUND(ROUND(H255,2)*ROUND(G255,3),2)</f>
        <v>0</v>
      </c>
      <c r="O255">
        <f>(I255*21)/100</f>
        <v>0</v>
      </c>
      <c r="P255" t="s">
        <v>23</v>
      </c>
    </row>
    <row r="256" spans="1:18" x14ac:dyDescent="0.2">
      <c r="A256" s="27" t="s">
        <v>50</v>
      </c>
      <c r="E256" s="28" t="s">
        <v>47</v>
      </c>
    </row>
    <row r="257" spans="1:16" x14ac:dyDescent="0.2">
      <c r="A257" s="29" t="s">
        <v>51</v>
      </c>
      <c r="E257" s="30" t="s">
        <v>47</v>
      </c>
    </row>
    <row r="258" spans="1:16" ht="114.75" x14ac:dyDescent="0.2">
      <c r="A258" t="s">
        <v>52</v>
      </c>
      <c r="E258" s="28" t="s">
        <v>272</v>
      </c>
    </row>
    <row r="259" spans="1:16" x14ac:dyDescent="0.2">
      <c r="A259" s="17" t="s">
        <v>45</v>
      </c>
      <c r="B259" s="21" t="s">
        <v>273</v>
      </c>
      <c r="C259" s="21" t="s">
        <v>274</v>
      </c>
      <c r="D259" s="17" t="s">
        <v>47</v>
      </c>
      <c r="E259" s="22" t="s">
        <v>275</v>
      </c>
      <c r="F259" s="23" t="s">
        <v>58</v>
      </c>
      <c r="G259" s="24">
        <v>50</v>
      </c>
      <c r="H259" s="25">
        <v>0</v>
      </c>
      <c r="I259" s="26">
        <f>ROUND(ROUND(H259,2)*ROUND(G259,3),2)</f>
        <v>0</v>
      </c>
      <c r="O259">
        <f>(I259*21)/100</f>
        <v>0</v>
      </c>
      <c r="P259" t="s">
        <v>23</v>
      </c>
    </row>
    <row r="260" spans="1:16" x14ac:dyDescent="0.2">
      <c r="A260" s="27" t="s">
        <v>50</v>
      </c>
      <c r="E260" s="28" t="s">
        <v>47</v>
      </c>
    </row>
    <row r="261" spans="1:16" x14ac:dyDescent="0.2">
      <c r="A261" s="29" t="s">
        <v>51</v>
      </c>
      <c r="E261" s="30" t="s">
        <v>47</v>
      </c>
    </row>
    <row r="262" spans="1:16" ht="114.75" x14ac:dyDescent="0.2">
      <c r="A262" t="s">
        <v>52</v>
      </c>
      <c r="E262" s="28" t="s">
        <v>276</v>
      </c>
    </row>
    <row r="263" spans="1:16" x14ac:dyDescent="0.2">
      <c r="A263" s="17" t="s">
        <v>45</v>
      </c>
      <c r="B263" s="21" t="s">
        <v>277</v>
      </c>
      <c r="C263" s="21" t="s">
        <v>278</v>
      </c>
      <c r="D263" s="17" t="s">
        <v>47</v>
      </c>
      <c r="E263" s="22" t="s">
        <v>279</v>
      </c>
      <c r="F263" s="23" t="s">
        <v>58</v>
      </c>
      <c r="G263" s="24">
        <v>20</v>
      </c>
      <c r="H263" s="25">
        <v>0</v>
      </c>
      <c r="I263" s="26">
        <f>ROUND(ROUND(H263,2)*ROUND(G263,3),2)</f>
        <v>0</v>
      </c>
      <c r="O263">
        <f>(I263*21)/100</f>
        <v>0</v>
      </c>
      <c r="P263" t="s">
        <v>23</v>
      </c>
    </row>
    <row r="264" spans="1:16" x14ac:dyDescent="0.2">
      <c r="A264" s="27" t="s">
        <v>50</v>
      </c>
      <c r="E264" s="28" t="s">
        <v>47</v>
      </c>
    </row>
    <row r="265" spans="1:16" x14ac:dyDescent="0.2">
      <c r="A265" s="29" t="s">
        <v>51</v>
      </c>
      <c r="E265" s="30" t="s">
        <v>47</v>
      </c>
    </row>
    <row r="266" spans="1:16" ht="127.5" x14ac:dyDescent="0.2">
      <c r="A266" t="s">
        <v>52</v>
      </c>
      <c r="E266" s="28" t="s">
        <v>280</v>
      </c>
    </row>
    <row r="267" spans="1:16" ht="25.5" x14ac:dyDescent="0.2">
      <c r="A267" s="17" t="s">
        <v>45</v>
      </c>
      <c r="B267" s="21" t="s">
        <v>281</v>
      </c>
      <c r="C267" s="21" t="s">
        <v>282</v>
      </c>
      <c r="D267" s="17" t="s">
        <v>47</v>
      </c>
      <c r="E267" s="22" t="s">
        <v>283</v>
      </c>
      <c r="F267" s="23" t="s">
        <v>70</v>
      </c>
      <c r="G267" s="24">
        <v>2</v>
      </c>
      <c r="H267" s="25">
        <v>0</v>
      </c>
      <c r="I267" s="26">
        <f>ROUND(ROUND(H267,2)*ROUND(G267,3),2)</f>
        <v>0</v>
      </c>
      <c r="O267">
        <f>(I267*21)/100</f>
        <v>0</v>
      </c>
      <c r="P267" t="s">
        <v>23</v>
      </c>
    </row>
    <row r="268" spans="1:16" x14ac:dyDescent="0.2">
      <c r="A268" s="27" t="s">
        <v>50</v>
      </c>
      <c r="E268" s="28" t="s">
        <v>47</v>
      </c>
    </row>
    <row r="269" spans="1:16" x14ac:dyDescent="0.2">
      <c r="A269" s="29" t="s">
        <v>51</v>
      </c>
      <c r="E269" s="30" t="s">
        <v>47</v>
      </c>
    </row>
    <row r="270" spans="1:16" ht="165.75" x14ac:dyDescent="0.2">
      <c r="A270" t="s">
        <v>52</v>
      </c>
      <c r="E270" s="28" t="s">
        <v>284</v>
      </c>
    </row>
    <row r="271" spans="1:16" x14ac:dyDescent="0.2">
      <c r="A271" s="17" t="s">
        <v>45</v>
      </c>
      <c r="B271" s="21" t="s">
        <v>285</v>
      </c>
      <c r="C271" s="21" t="s">
        <v>286</v>
      </c>
      <c r="D271" s="17" t="s">
        <v>47</v>
      </c>
      <c r="E271" s="22" t="s">
        <v>287</v>
      </c>
      <c r="F271" s="23" t="s">
        <v>70</v>
      </c>
      <c r="G271" s="24">
        <v>1</v>
      </c>
      <c r="H271" s="25">
        <v>0</v>
      </c>
      <c r="I271" s="26">
        <f>ROUND(ROUND(H271,2)*ROUND(G271,3),2)</f>
        <v>0</v>
      </c>
      <c r="O271">
        <f>(I271*21)/100</f>
        <v>0</v>
      </c>
      <c r="P271" t="s">
        <v>23</v>
      </c>
    </row>
    <row r="272" spans="1:16" x14ac:dyDescent="0.2">
      <c r="A272" s="27" t="s">
        <v>50</v>
      </c>
      <c r="E272" s="28" t="s">
        <v>47</v>
      </c>
    </row>
    <row r="273" spans="1:16" x14ac:dyDescent="0.2">
      <c r="A273" s="29" t="s">
        <v>51</v>
      </c>
      <c r="E273" s="30" t="s">
        <v>47</v>
      </c>
    </row>
    <row r="274" spans="1:16" ht="102" x14ac:dyDescent="0.2">
      <c r="A274" t="s">
        <v>52</v>
      </c>
      <c r="E274" s="28" t="s">
        <v>288</v>
      </c>
    </row>
    <row r="275" spans="1:16" x14ac:dyDescent="0.2">
      <c r="A275" s="17" t="s">
        <v>45</v>
      </c>
      <c r="B275" s="21" t="s">
        <v>289</v>
      </c>
      <c r="C275" s="21" t="s">
        <v>290</v>
      </c>
      <c r="D275" s="17" t="s">
        <v>47</v>
      </c>
      <c r="E275" s="22" t="s">
        <v>291</v>
      </c>
      <c r="F275" s="23" t="s">
        <v>70</v>
      </c>
      <c r="G275" s="24">
        <v>1</v>
      </c>
      <c r="H275" s="25">
        <v>0</v>
      </c>
      <c r="I275" s="26">
        <f>ROUND(ROUND(H275,2)*ROUND(G275,3),2)</f>
        <v>0</v>
      </c>
      <c r="O275">
        <f>(I275*21)/100</f>
        <v>0</v>
      </c>
      <c r="P275" t="s">
        <v>23</v>
      </c>
    </row>
    <row r="276" spans="1:16" x14ac:dyDescent="0.2">
      <c r="A276" s="27" t="s">
        <v>50</v>
      </c>
      <c r="E276" s="28" t="s">
        <v>47</v>
      </c>
    </row>
    <row r="277" spans="1:16" x14ac:dyDescent="0.2">
      <c r="A277" s="29" t="s">
        <v>51</v>
      </c>
      <c r="E277" s="30" t="s">
        <v>47</v>
      </c>
    </row>
    <row r="278" spans="1:16" ht="102" x14ac:dyDescent="0.2">
      <c r="A278" t="s">
        <v>52</v>
      </c>
      <c r="E278" s="28" t="s">
        <v>292</v>
      </c>
    </row>
    <row r="279" spans="1:16" x14ac:dyDescent="0.2">
      <c r="A279" s="17" t="s">
        <v>45</v>
      </c>
      <c r="B279" s="21" t="s">
        <v>293</v>
      </c>
      <c r="C279" s="21" t="s">
        <v>294</v>
      </c>
      <c r="D279" s="17" t="s">
        <v>47</v>
      </c>
      <c r="E279" s="22" t="s">
        <v>295</v>
      </c>
      <c r="F279" s="23" t="s">
        <v>70</v>
      </c>
      <c r="G279" s="24">
        <v>1</v>
      </c>
      <c r="H279" s="25">
        <v>0</v>
      </c>
      <c r="I279" s="26">
        <f>ROUND(ROUND(H279,2)*ROUND(G279,3),2)</f>
        <v>0</v>
      </c>
      <c r="O279">
        <f>(I279*21)/100</f>
        <v>0</v>
      </c>
      <c r="P279" t="s">
        <v>23</v>
      </c>
    </row>
    <row r="280" spans="1:16" x14ac:dyDescent="0.2">
      <c r="A280" s="27" t="s">
        <v>50</v>
      </c>
      <c r="E280" s="28" t="s">
        <v>47</v>
      </c>
    </row>
    <row r="281" spans="1:16" x14ac:dyDescent="0.2">
      <c r="A281" s="29" t="s">
        <v>51</v>
      </c>
      <c r="E281" s="30" t="s">
        <v>47</v>
      </c>
    </row>
    <row r="282" spans="1:16" ht="127.5" x14ac:dyDescent="0.2">
      <c r="A282" t="s">
        <v>52</v>
      </c>
      <c r="E282" s="28" t="s">
        <v>296</v>
      </c>
    </row>
    <row r="283" spans="1:16" x14ac:dyDescent="0.2">
      <c r="A283" s="17" t="s">
        <v>45</v>
      </c>
      <c r="B283" s="21" t="s">
        <v>297</v>
      </c>
      <c r="C283" s="21" t="s">
        <v>298</v>
      </c>
      <c r="D283" s="17" t="s">
        <v>47</v>
      </c>
      <c r="E283" s="22" t="s">
        <v>299</v>
      </c>
      <c r="F283" s="23" t="s">
        <v>70</v>
      </c>
      <c r="G283" s="24">
        <v>1</v>
      </c>
      <c r="H283" s="25">
        <v>0</v>
      </c>
      <c r="I283" s="26">
        <f>ROUND(ROUND(H283,2)*ROUND(G283,3),2)</f>
        <v>0</v>
      </c>
      <c r="O283">
        <f>(I283*21)/100</f>
        <v>0</v>
      </c>
      <c r="P283" t="s">
        <v>23</v>
      </c>
    </row>
    <row r="284" spans="1:16" x14ac:dyDescent="0.2">
      <c r="A284" s="27" t="s">
        <v>50</v>
      </c>
      <c r="E284" s="28" t="s">
        <v>47</v>
      </c>
    </row>
    <row r="285" spans="1:16" x14ac:dyDescent="0.2">
      <c r="A285" s="29" t="s">
        <v>51</v>
      </c>
      <c r="E285" s="30" t="s">
        <v>47</v>
      </c>
    </row>
    <row r="286" spans="1:16" ht="114.75" x14ac:dyDescent="0.2">
      <c r="A286" t="s">
        <v>52</v>
      </c>
      <c r="E286" s="28" t="s">
        <v>300</v>
      </c>
    </row>
    <row r="287" spans="1:16" x14ac:dyDescent="0.2">
      <c r="A287" s="17" t="s">
        <v>45</v>
      </c>
      <c r="B287" s="21" t="s">
        <v>301</v>
      </c>
      <c r="C287" s="21" t="s">
        <v>302</v>
      </c>
      <c r="D287" s="17" t="s">
        <v>47</v>
      </c>
      <c r="E287" s="22" t="s">
        <v>303</v>
      </c>
      <c r="F287" s="23" t="s">
        <v>70</v>
      </c>
      <c r="G287" s="24">
        <v>1</v>
      </c>
      <c r="H287" s="25">
        <v>0</v>
      </c>
      <c r="I287" s="26">
        <f>ROUND(ROUND(H287,2)*ROUND(G287,3),2)</f>
        <v>0</v>
      </c>
      <c r="O287">
        <f>(I287*21)/100</f>
        <v>0</v>
      </c>
      <c r="P287" t="s">
        <v>23</v>
      </c>
    </row>
    <row r="288" spans="1:16" x14ac:dyDescent="0.2">
      <c r="A288" s="27" t="s">
        <v>50</v>
      </c>
      <c r="E288" s="28" t="s">
        <v>47</v>
      </c>
    </row>
    <row r="289" spans="1:16" x14ac:dyDescent="0.2">
      <c r="A289" s="29" t="s">
        <v>51</v>
      </c>
      <c r="E289" s="30" t="s">
        <v>47</v>
      </c>
    </row>
    <row r="290" spans="1:16" ht="114.75" x14ac:dyDescent="0.2">
      <c r="A290" t="s">
        <v>52</v>
      </c>
      <c r="E290" s="28" t="s">
        <v>304</v>
      </c>
    </row>
    <row r="291" spans="1:16" x14ac:dyDescent="0.2">
      <c r="A291" s="17" t="s">
        <v>45</v>
      </c>
      <c r="B291" s="21" t="s">
        <v>305</v>
      </c>
      <c r="C291" s="21" t="s">
        <v>306</v>
      </c>
      <c r="D291" s="17" t="s">
        <v>47</v>
      </c>
      <c r="E291" s="22" t="s">
        <v>307</v>
      </c>
      <c r="F291" s="23" t="s">
        <v>70</v>
      </c>
      <c r="G291" s="24">
        <v>1</v>
      </c>
      <c r="H291" s="25">
        <v>0</v>
      </c>
      <c r="I291" s="26">
        <f>ROUND(ROUND(H291,2)*ROUND(G291,3),2)</f>
        <v>0</v>
      </c>
      <c r="O291">
        <f>(I291*21)/100</f>
        <v>0</v>
      </c>
      <c r="P291" t="s">
        <v>23</v>
      </c>
    </row>
    <row r="292" spans="1:16" x14ac:dyDescent="0.2">
      <c r="A292" s="27" t="s">
        <v>50</v>
      </c>
      <c r="E292" s="28" t="s">
        <v>47</v>
      </c>
    </row>
    <row r="293" spans="1:16" x14ac:dyDescent="0.2">
      <c r="A293" s="29" t="s">
        <v>51</v>
      </c>
      <c r="E293" s="30" t="s">
        <v>47</v>
      </c>
    </row>
    <row r="294" spans="1:16" ht="127.5" x14ac:dyDescent="0.2">
      <c r="A294" t="s">
        <v>52</v>
      </c>
      <c r="E294" s="28" t="s">
        <v>308</v>
      </c>
    </row>
    <row r="295" spans="1:16" x14ac:dyDescent="0.2">
      <c r="A295" s="17" t="s">
        <v>45</v>
      </c>
      <c r="B295" s="21" t="s">
        <v>309</v>
      </c>
      <c r="C295" s="21" t="s">
        <v>310</v>
      </c>
      <c r="D295" s="17" t="s">
        <v>47</v>
      </c>
      <c r="E295" s="22" t="s">
        <v>311</v>
      </c>
      <c r="F295" s="23" t="s">
        <v>70</v>
      </c>
      <c r="G295" s="24">
        <v>10</v>
      </c>
      <c r="H295" s="25">
        <v>0</v>
      </c>
      <c r="I295" s="26">
        <f>ROUND(ROUND(H295,2)*ROUND(G295,3),2)</f>
        <v>0</v>
      </c>
      <c r="O295">
        <f>(I295*21)/100</f>
        <v>0</v>
      </c>
      <c r="P295" t="s">
        <v>23</v>
      </c>
    </row>
    <row r="296" spans="1:16" x14ac:dyDescent="0.2">
      <c r="A296" s="27" t="s">
        <v>50</v>
      </c>
      <c r="E296" s="28" t="s">
        <v>47</v>
      </c>
    </row>
    <row r="297" spans="1:16" x14ac:dyDescent="0.2">
      <c r="A297" s="29" t="s">
        <v>51</v>
      </c>
      <c r="E297" s="30" t="s">
        <v>47</v>
      </c>
    </row>
    <row r="298" spans="1:16" ht="102" x14ac:dyDescent="0.2">
      <c r="A298" t="s">
        <v>52</v>
      </c>
      <c r="E298" s="28" t="s">
        <v>312</v>
      </c>
    </row>
    <row r="299" spans="1:16" x14ac:dyDescent="0.2">
      <c r="A299" s="17" t="s">
        <v>45</v>
      </c>
      <c r="B299" s="21" t="s">
        <v>313</v>
      </c>
      <c r="C299" s="21" t="s">
        <v>314</v>
      </c>
      <c r="D299" s="17" t="s">
        <v>47</v>
      </c>
      <c r="E299" s="22" t="s">
        <v>315</v>
      </c>
      <c r="F299" s="23" t="s">
        <v>70</v>
      </c>
      <c r="G299" s="24">
        <v>10</v>
      </c>
      <c r="H299" s="25">
        <v>0</v>
      </c>
      <c r="I299" s="26">
        <f>ROUND(ROUND(H299,2)*ROUND(G299,3),2)</f>
        <v>0</v>
      </c>
      <c r="O299">
        <f>(I299*21)/100</f>
        <v>0</v>
      </c>
      <c r="P299" t="s">
        <v>23</v>
      </c>
    </row>
    <row r="300" spans="1:16" x14ac:dyDescent="0.2">
      <c r="A300" s="27" t="s">
        <v>50</v>
      </c>
      <c r="E300" s="28" t="s">
        <v>47</v>
      </c>
    </row>
    <row r="301" spans="1:16" x14ac:dyDescent="0.2">
      <c r="A301" s="29" t="s">
        <v>51</v>
      </c>
      <c r="E301" s="30" t="s">
        <v>47</v>
      </c>
    </row>
    <row r="302" spans="1:16" ht="102" x14ac:dyDescent="0.2">
      <c r="A302" t="s">
        <v>52</v>
      </c>
      <c r="E302" s="28" t="s">
        <v>316</v>
      </c>
    </row>
    <row r="303" spans="1:16" ht="25.5" x14ac:dyDescent="0.2">
      <c r="A303" s="17" t="s">
        <v>45</v>
      </c>
      <c r="B303" s="21" t="s">
        <v>317</v>
      </c>
      <c r="C303" s="21" t="s">
        <v>318</v>
      </c>
      <c r="D303" s="17" t="s">
        <v>47</v>
      </c>
      <c r="E303" s="22" t="s">
        <v>319</v>
      </c>
      <c r="F303" s="23" t="s">
        <v>70</v>
      </c>
      <c r="G303" s="24">
        <v>2</v>
      </c>
      <c r="H303" s="25">
        <v>0</v>
      </c>
      <c r="I303" s="26">
        <f>ROUND(ROUND(H303,2)*ROUND(G303,3),2)</f>
        <v>0</v>
      </c>
      <c r="O303">
        <f>(I303*21)/100</f>
        <v>0</v>
      </c>
      <c r="P303" t="s">
        <v>23</v>
      </c>
    </row>
    <row r="304" spans="1:16" x14ac:dyDescent="0.2">
      <c r="A304" s="27" t="s">
        <v>50</v>
      </c>
      <c r="E304" s="28" t="s">
        <v>47</v>
      </c>
    </row>
    <row r="305" spans="1:16" x14ac:dyDescent="0.2">
      <c r="A305" s="29" t="s">
        <v>51</v>
      </c>
      <c r="E305" s="30" t="s">
        <v>47</v>
      </c>
    </row>
    <row r="306" spans="1:16" ht="153" x14ac:dyDescent="0.2">
      <c r="A306" t="s">
        <v>52</v>
      </c>
      <c r="E306" s="28" t="s">
        <v>320</v>
      </c>
    </row>
    <row r="307" spans="1:16" ht="25.5" x14ac:dyDescent="0.2">
      <c r="A307" s="17" t="s">
        <v>45</v>
      </c>
      <c r="B307" s="21" t="s">
        <v>321</v>
      </c>
      <c r="C307" s="21" t="s">
        <v>322</v>
      </c>
      <c r="D307" s="17" t="s">
        <v>47</v>
      </c>
      <c r="E307" s="22" t="s">
        <v>323</v>
      </c>
      <c r="F307" s="23" t="s">
        <v>70</v>
      </c>
      <c r="G307" s="24">
        <v>2</v>
      </c>
      <c r="H307" s="25">
        <v>0</v>
      </c>
      <c r="I307" s="26">
        <f>ROUND(ROUND(H307,2)*ROUND(G307,3),2)</f>
        <v>0</v>
      </c>
      <c r="O307">
        <f>(I307*21)/100</f>
        <v>0</v>
      </c>
      <c r="P307" t="s">
        <v>23</v>
      </c>
    </row>
    <row r="308" spans="1:16" x14ac:dyDescent="0.2">
      <c r="A308" s="27" t="s">
        <v>50</v>
      </c>
      <c r="E308" s="28" t="s">
        <v>47</v>
      </c>
    </row>
    <row r="309" spans="1:16" x14ac:dyDescent="0.2">
      <c r="A309" s="29" t="s">
        <v>51</v>
      </c>
      <c r="E309" s="30" t="s">
        <v>47</v>
      </c>
    </row>
    <row r="310" spans="1:16" ht="127.5" x14ac:dyDescent="0.2">
      <c r="A310" t="s">
        <v>52</v>
      </c>
      <c r="E310" s="28" t="s">
        <v>324</v>
      </c>
    </row>
    <row r="311" spans="1:16" x14ac:dyDescent="0.2">
      <c r="A311" s="17" t="s">
        <v>45</v>
      </c>
      <c r="B311" s="21" t="s">
        <v>325</v>
      </c>
      <c r="C311" s="21" t="s">
        <v>326</v>
      </c>
      <c r="D311" s="17" t="s">
        <v>47</v>
      </c>
      <c r="E311" s="22" t="s">
        <v>327</v>
      </c>
      <c r="F311" s="23" t="s">
        <v>70</v>
      </c>
      <c r="G311" s="24">
        <v>2</v>
      </c>
      <c r="H311" s="25">
        <v>0</v>
      </c>
      <c r="I311" s="26">
        <f>ROUND(ROUND(H311,2)*ROUND(G311,3),2)</f>
        <v>0</v>
      </c>
      <c r="O311">
        <f>(I311*21)/100</f>
        <v>0</v>
      </c>
      <c r="P311" t="s">
        <v>23</v>
      </c>
    </row>
    <row r="312" spans="1:16" x14ac:dyDescent="0.2">
      <c r="A312" s="27" t="s">
        <v>50</v>
      </c>
      <c r="E312" s="28" t="s">
        <v>47</v>
      </c>
    </row>
    <row r="313" spans="1:16" x14ac:dyDescent="0.2">
      <c r="A313" s="29" t="s">
        <v>51</v>
      </c>
      <c r="E313" s="30" t="s">
        <v>47</v>
      </c>
    </row>
    <row r="314" spans="1:16" ht="114.75" x14ac:dyDescent="0.2">
      <c r="A314" t="s">
        <v>52</v>
      </c>
      <c r="E314" s="28" t="s">
        <v>328</v>
      </c>
    </row>
    <row r="315" spans="1:16" x14ac:dyDescent="0.2">
      <c r="A315" s="17" t="s">
        <v>45</v>
      </c>
      <c r="B315" s="21" t="s">
        <v>329</v>
      </c>
      <c r="C315" s="21" t="s">
        <v>330</v>
      </c>
      <c r="D315" s="17" t="s">
        <v>47</v>
      </c>
      <c r="E315" s="22" t="s">
        <v>331</v>
      </c>
      <c r="F315" s="23" t="s">
        <v>70</v>
      </c>
      <c r="G315" s="24">
        <v>6</v>
      </c>
      <c r="H315" s="25">
        <v>0</v>
      </c>
      <c r="I315" s="26">
        <f>ROUND(ROUND(H315,2)*ROUND(G315,3),2)</f>
        <v>0</v>
      </c>
      <c r="O315">
        <f>(I315*21)/100</f>
        <v>0</v>
      </c>
      <c r="P315" t="s">
        <v>23</v>
      </c>
    </row>
    <row r="316" spans="1:16" x14ac:dyDescent="0.2">
      <c r="A316" s="27" t="s">
        <v>50</v>
      </c>
      <c r="E316" s="28" t="s">
        <v>47</v>
      </c>
    </row>
    <row r="317" spans="1:16" x14ac:dyDescent="0.2">
      <c r="A317" s="29" t="s">
        <v>51</v>
      </c>
      <c r="E317" s="30" t="s">
        <v>47</v>
      </c>
    </row>
    <row r="318" spans="1:16" ht="127.5" x14ac:dyDescent="0.2">
      <c r="A318" t="s">
        <v>52</v>
      </c>
      <c r="E318" s="28" t="s">
        <v>332</v>
      </c>
    </row>
    <row r="319" spans="1:16" x14ac:dyDescent="0.2">
      <c r="A319" s="17" t="s">
        <v>45</v>
      </c>
      <c r="B319" s="21" t="s">
        <v>333</v>
      </c>
      <c r="C319" s="21" t="s">
        <v>334</v>
      </c>
      <c r="D319" s="17" t="s">
        <v>47</v>
      </c>
      <c r="E319" s="22" t="s">
        <v>335</v>
      </c>
      <c r="F319" s="23" t="s">
        <v>70</v>
      </c>
      <c r="G319" s="24">
        <v>4</v>
      </c>
      <c r="H319" s="25">
        <v>0</v>
      </c>
      <c r="I319" s="26">
        <f>ROUND(ROUND(H319,2)*ROUND(G319,3),2)</f>
        <v>0</v>
      </c>
      <c r="O319">
        <f>(I319*21)/100</f>
        <v>0</v>
      </c>
      <c r="P319" t="s">
        <v>23</v>
      </c>
    </row>
    <row r="320" spans="1:16" x14ac:dyDescent="0.2">
      <c r="A320" s="27" t="s">
        <v>50</v>
      </c>
      <c r="E320" s="28" t="s">
        <v>47</v>
      </c>
    </row>
    <row r="321" spans="1:16" x14ac:dyDescent="0.2">
      <c r="A321" s="29" t="s">
        <v>51</v>
      </c>
      <c r="E321" s="30" t="s">
        <v>47</v>
      </c>
    </row>
    <row r="322" spans="1:16" ht="140.25" x14ac:dyDescent="0.2">
      <c r="A322" t="s">
        <v>52</v>
      </c>
      <c r="E322" s="28" t="s">
        <v>336</v>
      </c>
    </row>
    <row r="323" spans="1:16" x14ac:dyDescent="0.2">
      <c r="A323" s="17" t="s">
        <v>45</v>
      </c>
      <c r="B323" s="21" t="s">
        <v>337</v>
      </c>
      <c r="C323" s="21" t="s">
        <v>338</v>
      </c>
      <c r="D323" s="17" t="s">
        <v>47</v>
      </c>
      <c r="E323" s="22" t="s">
        <v>339</v>
      </c>
      <c r="F323" s="23" t="s">
        <v>70</v>
      </c>
      <c r="G323" s="24">
        <v>0.75</v>
      </c>
      <c r="H323" s="25">
        <v>0</v>
      </c>
      <c r="I323" s="26">
        <f>ROUND(ROUND(H323,2)*ROUND(G323,3),2)</f>
        <v>0</v>
      </c>
      <c r="O323">
        <f>(I323*21)/100</f>
        <v>0</v>
      </c>
      <c r="P323" t="s">
        <v>23</v>
      </c>
    </row>
    <row r="324" spans="1:16" x14ac:dyDescent="0.2">
      <c r="A324" s="27" t="s">
        <v>50</v>
      </c>
      <c r="E324" s="28" t="s">
        <v>47</v>
      </c>
    </row>
    <row r="325" spans="1:16" x14ac:dyDescent="0.2">
      <c r="A325" s="29" t="s">
        <v>51</v>
      </c>
      <c r="E325" s="30" t="s">
        <v>47</v>
      </c>
    </row>
    <row r="326" spans="1:16" ht="114.75" x14ac:dyDescent="0.2">
      <c r="A326" t="s">
        <v>52</v>
      </c>
      <c r="E326" s="28" t="s">
        <v>340</v>
      </c>
    </row>
    <row r="327" spans="1:16" x14ac:dyDescent="0.2">
      <c r="A327" s="17" t="s">
        <v>45</v>
      </c>
      <c r="B327" s="21" t="s">
        <v>341</v>
      </c>
      <c r="C327" s="21" t="s">
        <v>342</v>
      </c>
      <c r="D327" s="17" t="s">
        <v>47</v>
      </c>
      <c r="E327" s="22" t="s">
        <v>343</v>
      </c>
      <c r="F327" s="23" t="s">
        <v>70</v>
      </c>
      <c r="G327" s="24">
        <v>1</v>
      </c>
      <c r="H327" s="25">
        <v>0</v>
      </c>
      <c r="I327" s="26">
        <f>ROUND(ROUND(H327,2)*ROUND(G327,3),2)</f>
        <v>0</v>
      </c>
      <c r="O327">
        <f>(I327*21)/100</f>
        <v>0</v>
      </c>
      <c r="P327" t="s">
        <v>23</v>
      </c>
    </row>
    <row r="328" spans="1:16" x14ac:dyDescent="0.2">
      <c r="A328" s="27" t="s">
        <v>50</v>
      </c>
      <c r="E328" s="28" t="s">
        <v>47</v>
      </c>
    </row>
    <row r="329" spans="1:16" x14ac:dyDescent="0.2">
      <c r="A329" s="29" t="s">
        <v>51</v>
      </c>
      <c r="E329" s="30" t="s">
        <v>47</v>
      </c>
    </row>
    <row r="330" spans="1:16" ht="127.5" x14ac:dyDescent="0.2">
      <c r="A330" t="s">
        <v>52</v>
      </c>
      <c r="E330" s="28" t="s">
        <v>344</v>
      </c>
    </row>
    <row r="331" spans="1:16" x14ac:dyDescent="0.2">
      <c r="A331" s="17" t="s">
        <v>45</v>
      </c>
      <c r="B331" s="21" t="s">
        <v>345</v>
      </c>
      <c r="C331" s="21" t="s">
        <v>346</v>
      </c>
      <c r="D331" s="17" t="s">
        <v>47</v>
      </c>
      <c r="E331" s="22" t="s">
        <v>347</v>
      </c>
      <c r="F331" s="23" t="s">
        <v>70</v>
      </c>
      <c r="G331" s="24">
        <v>1</v>
      </c>
      <c r="H331" s="25">
        <v>0</v>
      </c>
      <c r="I331" s="26">
        <f>ROUND(ROUND(H331,2)*ROUND(G331,3),2)</f>
        <v>0</v>
      </c>
      <c r="O331">
        <f>(I331*21)/100</f>
        <v>0</v>
      </c>
      <c r="P331" t="s">
        <v>23</v>
      </c>
    </row>
    <row r="332" spans="1:16" x14ac:dyDescent="0.2">
      <c r="A332" s="27" t="s">
        <v>50</v>
      </c>
      <c r="E332" s="28" t="s">
        <v>47</v>
      </c>
    </row>
    <row r="333" spans="1:16" x14ac:dyDescent="0.2">
      <c r="A333" s="29" t="s">
        <v>51</v>
      </c>
      <c r="E333" s="30" t="s">
        <v>47</v>
      </c>
    </row>
    <row r="334" spans="1:16" ht="140.25" x14ac:dyDescent="0.2">
      <c r="A334" t="s">
        <v>52</v>
      </c>
      <c r="E334" s="28" t="s">
        <v>348</v>
      </c>
    </row>
    <row r="335" spans="1:16" ht="25.5" x14ac:dyDescent="0.2">
      <c r="A335" s="17" t="s">
        <v>45</v>
      </c>
      <c r="B335" s="21" t="s">
        <v>349</v>
      </c>
      <c r="C335" s="21" t="s">
        <v>350</v>
      </c>
      <c r="D335" s="17" t="s">
        <v>47</v>
      </c>
      <c r="E335" s="22" t="s">
        <v>351</v>
      </c>
      <c r="F335" s="23" t="s">
        <v>70</v>
      </c>
      <c r="G335" s="24">
        <v>1</v>
      </c>
      <c r="H335" s="25">
        <v>0</v>
      </c>
      <c r="I335" s="26">
        <f>ROUND(ROUND(H335,2)*ROUND(G335,3),2)</f>
        <v>0</v>
      </c>
      <c r="O335">
        <f>(I335*21)/100</f>
        <v>0</v>
      </c>
      <c r="P335" t="s">
        <v>23</v>
      </c>
    </row>
    <row r="336" spans="1:16" x14ac:dyDescent="0.2">
      <c r="A336" s="27" t="s">
        <v>50</v>
      </c>
      <c r="E336" s="28" t="s">
        <v>47</v>
      </c>
    </row>
    <row r="337" spans="1:16" x14ac:dyDescent="0.2">
      <c r="A337" s="29" t="s">
        <v>51</v>
      </c>
      <c r="E337" s="30" t="s">
        <v>47</v>
      </c>
    </row>
    <row r="338" spans="1:16" ht="114.75" x14ac:dyDescent="0.2">
      <c r="A338" t="s">
        <v>52</v>
      </c>
      <c r="E338" s="28" t="s">
        <v>352</v>
      </c>
    </row>
    <row r="339" spans="1:16" ht="25.5" x14ac:dyDescent="0.2">
      <c r="A339" s="17" t="s">
        <v>45</v>
      </c>
      <c r="B339" s="21" t="s">
        <v>353</v>
      </c>
      <c r="C339" s="21" t="s">
        <v>354</v>
      </c>
      <c r="D339" s="17" t="s">
        <v>47</v>
      </c>
      <c r="E339" s="22" t="s">
        <v>355</v>
      </c>
      <c r="F339" s="23" t="s">
        <v>70</v>
      </c>
      <c r="G339" s="24">
        <v>1</v>
      </c>
      <c r="H339" s="25">
        <v>0</v>
      </c>
      <c r="I339" s="26">
        <f>ROUND(ROUND(H339,2)*ROUND(G339,3),2)</f>
        <v>0</v>
      </c>
      <c r="O339">
        <f>(I339*21)/100</f>
        <v>0</v>
      </c>
      <c r="P339" t="s">
        <v>23</v>
      </c>
    </row>
    <row r="340" spans="1:16" x14ac:dyDescent="0.2">
      <c r="A340" s="27" t="s">
        <v>50</v>
      </c>
      <c r="E340" s="28" t="s">
        <v>47</v>
      </c>
    </row>
    <row r="341" spans="1:16" x14ac:dyDescent="0.2">
      <c r="A341" s="29" t="s">
        <v>51</v>
      </c>
      <c r="E341" s="30" t="s">
        <v>47</v>
      </c>
    </row>
    <row r="342" spans="1:16" ht="140.25" x14ac:dyDescent="0.2">
      <c r="A342" t="s">
        <v>52</v>
      </c>
      <c r="E342" s="28" t="s">
        <v>356</v>
      </c>
    </row>
    <row r="343" spans="1:16" ht="25.5" x14ac:dyDescent="0.2">
      <c r="A343" s="17" t="s">
        <v>45</v>
      </c>
      <c r="B343" s="21" t="s">
        <v>357</v>
      </c>
      <c r="C343" s="21" t="s">
        <v>358</v>
      </c>
      <c r="D343" s="17" t="s">
        <v>47</v>
      </c>
      <c r="E343" s="22" t="s">
        <v>359</v>
      </c>
      <c r="F343" s="23" t="s">
        <v>70</v>
      </c>
      <c r="G343" s="24">
        <v>1</v>
      </c>
      <c r="H343" s="25">
        <v>0</v>
      </c>
      <c r="I343" s="26">
        <f>ROUND(ROUND(H343,2)*ROUND(G343,3),2)</f>
        <v>0</v>
      </c>
      <c r="O343">
        <f>(I343*21)/100</f>
        <v>0</v>
      </c>
      <c r="P343" t="s">
        <v>23</v>
      </c>
    </row>
    <row r="344" spans="1:16" x14ac:dyDescent="0.2">
      <c r="A344" s="27" t="s">
        <v>50</v>
      </c>
      <c r="E344" s="28" t="s">
        <v>47</v>
      </c>
    </row>
    <row r="345" spans="1:16" x14ac:dyDescent="0.2">
      <c r="A345" s="29" t="s">
        <v>51</v>
      </c>
      <c r="E345" s="30" t="s">
        <v>47</v>
      </c>
    </row>
    <row r="346" spans="1:16" ht="153" x14ac:dyDescent="0.2">
      <c r="A346" t="s">
        <v>52</v>
      </c>
      <c r="E346" s="28" t="s">
        <v>360</v>
      </c>
    </row>
    <row r="347" spans="1:16" x14ac:dyDescent="0.2">
      <c r="A347" s="17" t="s">
        <v>45</v>
      </c>
      <c r="B347" s="21" t="s">
        <v>361</v>
      </c>
      <c r="C347" s="21" t="s">
        <v>362</v>
      </c>
      <c r="D347" s="17" t="s">
        <v>47</v>
      </c>
      <c r="E347" s="22" t="s">
        <v>363</v>
      </c>
      <c r="F347" s="23" t="s">
        <v>70</v>
      </c>
      <c r="G347" s="24">
        <v>1</v>
      </c>
      <c r="H347" s="25">
        <v>0</v>
      </c>
      <c r="I347" s="26">
        <f>ROUND(ROUND(H347,2)*ROUND(G347,3),2)</f>
        <v>0</v>
      </c>
      <c r="O347">
        <f>(I347*21)/100</f>
        <v>0</v>
      </c>
      <c r="P347" t="s">
        <v>23</v>
      </c>
    </row>
    <row r="348" spans="1:16" x14ac:dyDescent="0.2">
      <c r="A348" s="27" t="s">
        <v>50</v>
      </c>
      <c r="E348" s="28" t="s">
        <v>47</v>
      </c>
    </row>
    <row r="349" spans="1:16" x14ac:dyDescent="0.2">
      <c r="A349" s="29" t="s">
        <v>51</v>
      </c>
      <c r="E349" s="30" t="s">
        <v>47</v>
      </c>
    </row>
    <row r="350" spans="1:16" ht="114.75" x14ac:dyDescent="0.2">
      <c r="A350" t="s">
        <v>52</v>
      </c>
      <c r="E350" s="28" t="s">
        <v>364</v>
      </c>
    </row>
    <row r="351" spans="1:16" x14ac:dyDescent="0.2">
      <c r="A351" s="17" t="s">
        <v>45</v>
      </c>
      <c r="B351" s="21" t="s">
        <v>365</v>
      </c>
      <c r="C351" s="21" t="s">
        <v>366</v>
      </c>
      <c r="D351" s="17" t="s">
        <v>47</v>
      </c>
      <c r="E351" s="22" t="s">
        <v>367</v>
      </c>
      <c r="F351" s="23" t="s">
        <v>70</v>
      </c>
      <c r="G351" s="24">
        <v>1</v>
      </c>
      <c r="H351" s="25">
        <v>0</v>
      </c>
      <c r="I351" s="26">
        <f>ROUND(ROUND(H351,2)*ROUND(G351,3),2)</f>
        <v>0</v>
      </c>
      <c r="O351">
        <f>(I351*21)/100</f>
        <v>0</v>
      </c>
      <c r="P351" t="s">
        <v>23</v>
      </c>
    </row>
    <row r="352" spans="1:16" x14ac:dyDescent="0.2">
      <c r="A352" s="27" t="s">
        <v>50</v>
      </c>
      <c r="E352" s="28" t="s">
        <v>47</v>
      </c>
    </row>
    <row r="353" spans="1:16" x14ac:dyDescent="0.2">
      <c r="A353" s="29" t="s">
        <v>51</v>
      </c>
      <c r="E353" s="30" t="s">
        <v>47</v>
      </c>
    </row>
    <row r="354" spans="1:16" ht="114.75" x14ac:dyDescent="0.2">
      <c r="A354" t="s">
        <v>52</v>
      </c>
      <c r="E354" s="28" t="s">
        <v>368</v>
      </c>
    </row>
    <row r="355" spans="1:16" ht="25.5" x14ac:dyDescent="0.2">
      <c r="A355" s="17" t="s">
        <v>45</v>
      </c>
      <c r="B355" s="21" t="s">
        <v>369</v>
      </c>
      <c r="C355" s="21" t="s">
        <v>370</v>
      </c>
      <c r="D355" s="17" t="s">
        <v>47</v>
      </c>
      <c r="E355" s="22" t="s">
        <v>371</v>
      </c>
      <c r="F355" s="23" t="s">
        <v>70</v>
      </c>
      <c r="G355" s="24">
        <v>1</v>
      </c>
      <c r="H355" s="25">
        <v>0</v>
      </c>
      <c r="I355" s="26">
        <f>ROUND(ROUND(H355,2)*ROUND(G355,3),2)</f>
        <v>0</v>
      </c>
      <c r="O355">
        <f>(I355*21)/100</f>
        <v>0</v>
      </c>
      <c r="P355" t="s">
        <v>23</v>
      </c>
    </row>
    <row r="356" spans="1:16" x14ac:dyDescent="0.2">
      <c r="A356" s="27" t="s">
        <v>50</v>
      </c>
      <c r="E356" s="28" t="s">
        <v>47</v>
      </c>
    </row>
    <row r="357" spans="1:16" x14ac:dyDescent="0.2">
      <c r="A357" s="29" t="s">
        <v>51</v>
      </c>
      <c r="E357" s="30" t="s">
        <v>47</v>
      </c>
    </row>
    <row r="358" spans="1:16" ht="114.75" x14ac:dyDescent="0.2">
      <c r="A358" t="s">
        <v>52</v>
      </c>
      <c r="E358" s="28" t="s">
        <v>372</v>
      </c>
    </row>
    <row r="359" spans="1:16" x14ac:dyDescent="0.2">
      <c r="A359" s="17" t="s">
        <v>45</v>
      </c>
      <c r="B359" s="21" t="s">
        <v>373</v>
      </c>
      <c r="C359" s="21" t="s">
        <v>374</v>
      </c>
      <c r="D359" s="17" t="s">
        <v>47</v>
      </c>
      <c r="E359" s="22" t="s">
        <v>375</v>
      </c>
      <c r="F359" s="23" t="s">
        <v>70</v>
      </c>
      <c r="G359" s="24">
        <v>1</v>
      </c>
      <c r="H359" s="25">
        <v>0</v>
      </c>
      <c r="I359" s="26">
        <f>ROUND(ROUND(H359,2)*ROUND(G359,3),2)</f>
        <v>0</v>
      </c>
      <c r="O359">
        <f>(I359*21)/100</f>
        <v>0</v>
      </c>
      <c r="P359" t="s">
        <v>23</v>
      </c>
    </row>
    <row r="360" spans="1:16" x14ac:dyDescent="0.2">
      <c r="A360" s="27" t="s">
        <v>50</v>
      </c>
      <c r="E360" s="28" t="s">
        <v>47</v>
      </c>
    </row>
    <row r="361" spans="1:16" x14ac:dyDescent="0.2">
      <c r="A361" s="29" t="s">
        <v>51</v>
      </c>
      <c r="E361" s="30" t="s">
        <v>47</v>
      </c>
    </row>
    <row r="362" spans="1:16" ht="165.75" x14ac:dyDescent="0.2">
      <c r="A362" t="s">
        <v>52</v>
      </c>
      <c r="E362" s="28" t="s">
        <v>376</v>
      </c>
    </row>
    <row r="363" spans="1:16" x14ac:dyDescent="0.2">
      <c r="A363" s="17" t="s">
        <v>45</v>
      </c>
      <c r="B363" s="21" t="s">
        <v>377</v>
      </c>
      <c r="C363" s="21" t="s">
        <v>378</v>
      </c>
      <c r="D363" s="17" t="s">
        <v>47</v>
      </c>
      <c r="E363" s="22" t="s">
        <v>379</v>
      </c>
      <c r="F363" s="23" t="s">
        <v>70</v>
      </c>
      <c r="G363" s="24">
        <v>1</v>
      </c>
      <c r="H363" s="25">
        <v>0</v>
      </c>
      <c r="I363" s="26">
        <f>ROUND(ROUND(H363,2)*ROUND(G363,3),2)</f>
        <v>0</v>
      </c>
      <c r="O363">
        <f>(I363*21)/100</f>
        <v>0</v>
      </c>
      <c r="P363" t="s">
        <v>23</v>
      </c>
    </row>
    <row r="364" spans="1:16" x14ac:dyDescent="0.2">
      <c r="A364" s="27" t="s">
        <v>50</v>
      </c>
      <c r="E364" s="28" t="s">
        <v>47</v>
      </c>
    </row>
    <row r="365" spans="1:16" x14ac:dyDescent="0.2">
      <c r="A365" s="29" t="s">
        <v>51</v>
      </c>
      <c r="E365" s="30" t="s">
        <v>47</v>
      </c>
    </row>
    <row r="366" spans="1:16" ht="153" x14ac:dyDescent="0.2">
      <c r="A366" t="s">
        <v>52</v>
      </c>
      <c r="E366" s="28" t="s">
        <v>380</v>
      </c>
    </row>
    <row r="367" spans="1:16" ht="25.5" x14ac:dyDescent="0.2">
      <c r="A367" s="17" t="s">
        <v>45</v>
      </c>
      <c r="B367" s="21" t="s">
        <v>381</v>
      </c>
      <c r="C367" s="21" t="s">
        <v>382</v>
      </c>
      <c r="D367" s="17" t="s">
        <v>47</v>
      </c>
      <c r="E367" s="22" t="s">
        <v>383</v>
      </c>
      <c r="F367" s="23" t="s">
        <v>70</v>
      </c>
      <c r="G367" s="24">
        <v>1</v>
      </c>
      <c r="H367" s="25">
        <v>0</v>
      </c>
      <c r="I367" s="26">
        <f>ROUND(ROUND(H367,2)*ROUND(G367,3),2)</f>
        <v>0</v>
      </c>
      <c r="O367">
        <f>(I367*21)/100</f>
        <v>0</v>
      </c>
      <c r="P367" t="s">
        <v>23</v>
      </c>
    </row>
    <row r="368" spans="1:16" x14ac:dyDescent="0.2">
      <c r="A368" s="27" t="s">
        <v>50</v>
      </c>
      <c r="E368" s="28" t="s">
        <v>47</v>
      </c>
    </row>
    <row r="369" spans="1:16" x14ac:dyDescent="0.2">
      <c r="A369" s="29" t="s">
        <v>51</v>
      </c>
      <c r="E369" s="30" t="s">
        <v>47</v>
      </c>
    </row>
    <row r="370" spans="1:16" ht="114.75" x14ac:dyDescent="0.2">
      <c r="A370" t="s">
        <v>52</v>
      </c>
      <c r="E370" s="28" t="s">
        <v>384</v>
      </c>
    </row>
    <row r="371" spans="1:16" x14ac:dyDescent="0.2">
      <c r="A371" s="17" t="s">
        <v>45</v>
      </c>
      <c r="B371" s="21" t="s">
        <v>385</v>
      </c>
      <c r="C371" s="21" t="s">
        <v>386</v>
      </c>
      <c r="D371" s="17" t="s">
        <v>47</v>
      </c>
      <c r="E371" s="22" t="s">
        <v>387</v>
      </c>
      <c r="F371" s="23" t="s">
        <v>70</v>
      </c>
      <c r="G371" s="24">
        <v>1</v>
      </c>
      <c r="H371" s="25">
        <v>0</v>
      </c>
      <c r="I371" s="26">
        <f>ROUND(ROUND(H371,2)*ROUND(G371,3),2)</f>
        <v>0</v>
      </c>
      <c r="O371">
        <f>(I371*21)/100</f>
        <v>0</v>
      </c>
      <c r="P371" t="s">
        <v>23</v>
      </c>
    </row>
    <row r="372" spans="1:16" x14ac:dyDescent="0.2">
      <c r="A372" s="27" t="s">
        <v>50</v>
      </c>
      <c r="E372" s="28" t="s">
        <v>47</v>
      </c>
    </row>
    <row r="373" spans="1:16" x14ac:dyDescent="0.2">
      <c r="A373" s="29" t="s">
        <v>51</v>
      </c>
      <c r="E373" s="30" t="s">
        <v>47</v>
      </c>
    </row>
    <row r="374" spans="1:16" ht="127.5" x14ac:dyDescent="0.2">
      <c r="A374" t="s">
        <v>52</v>
      </c>
      <c r="E374" s="28" t="s">
        <v>388</v>
      </c>
    </row>
    <row r="375" spans="1:16" x14ac:dyDescent="0.2">
      <c r="A375" s="17" t="s">
        <v>45</v>
      </c>
      <c r="B375" s="21" t="s">
        <v>389</v>
      </c>
      <c r="C375" s="21" t="s">
        <v>390</v>
      </c>
      <c r="D375" s="17" t="s">
        <v>47</v>
      </c>
      <c r="E375" s="22" t="s">
        <v>391</v>
      </c>
      <c r="F375" s="23" t="s">
        <v>70</v>
      </c>
      <c r="G375" s="24">
        <v>3</v>
      </c>
      <c r="H375" s="25">
        <v>0</v>
      </c>
      <c r="I375" s="26">
        <f>ROUND(ROUND(H375,2)*ROUND(G375,3),2)</f>
        <v>0</v>
      </c>
      <c r="O375">
        <f>(I375*21)/100</f>
        <v>0</v>
      </c>
      <c r="P375" t="s">
        <v>23</v>
      </c>
    </row>
    <row r="376" spans="1:16" x14ac:dyDescent="0.2">
      <c r="A376" s="27" t="s">
        <v>50</v>
      </c>
      <c r="E376" s="28" t="s">
        <v>47</v>
      </c>
    </row>
    <row r="377" spans="1:16" x14ac:dyDescent="0.2">
      <c r="A377" s="29" t="s">
        <v>51</v>
      </c>
      <c r="E377" s="30" t="s">
        <v>47</v>
      </c>
    </row>
    <row r="378" spans="1:16" ht="114.75" x14ac:dyDescent="0.2">
      <c r="A378" t="s">
        <v>52</v>
      </c>
      <c r="E378" s="28" t="s">
        <v>392</v>
      </c>
    </row>
    <row r="379" spans="1:16" x14ac:dyDescent="0.2">
      <c r="A379" s="17" t="s">
        <v>45</v>
      </c>
      <c r="B379" s="21" t="s">
        <v>393</v>
      </c>
      <c r="C379" s="21" t="s">
        <v>394</v>
      </c>
      <c r="D379" s="17" t="s">
        <v>47</v>
      </c>
      <c r="E379" s="22" t="s">
        <v>395</v>
      </c>
      <c r="F379" s="23" t="s">
        <v>70</v>
      </c>
      <c r="G379" s="24">
        <v>3</v>
      </c>
      <c r="H379" s="25">
        <v>0</v>
      </c>
      <c r="I379" s="26">
        <f>ROUND(ROUND(H379,2)*ROUND(G379,3),2)</f>
        <v>0</v>
      </c>
      <c r="O379">
        <f>(I379*21)/100</f>
        <v>0</v>
      </c>
      <c r="P379" t="s">
        <v>23</v>
      </c>
    </row>
    <row r="380" spans="1:16" x14ac:dyDescent="0.2">
      <c r="A380" s="27" t="s">
        <v>50</v>
      </c>
      <c r="E380" s="28" t="s">
        <v>47</v>
      </c>
    </row>
    <row r="381" spans="1:16" x14ac:dyDescent="0.2">
      <c r="A381" s="29" t="s">
        <v>51</v>
      </c>
      <c r="E381" s="30" t="s">
        <v>47</v>
      </c>
    </row>
    <row r="382" spans="1:16" ht="140.25" x14ac:dyDescent="0.2">
      <c r="A382" t="s">
        <v>52</v>
      </c>
      <c r="E382" s="28" t="s">
        <v>396</v>
      </c>
    </row>
    <row r="383" spans="1:16" x14ac:dyDescent="0.2">
      <c r="A383" s="17" t="s">
        <v>45</v>
      </c>
      <c r="B383" s="21" t="s">
        <v>397</v>
      </c>
      <c r="C383" s="21" t="s">
        <v>398</v>
      </c>
      <c r="D383" s="17" t="s">
        <v>47</v>
      </c>
      <c r="E383" s="22" t="s">
        <v>399</v>
      </c>
      <c r="F383" s="23" t="s">
        <v>70</v>
      </c>
      <c r="G383" s="24">
        <v>2</v>
      </c>
      <c r="H383" s="25">
        <v>0</v>
      </c>
      <c r="I383" s="26">
        <f>ROUND(ROUND(H383,2)*ROUND(G383,3),2)</f>
        <v>0</v>
      </c>
      <c r="O383">
        <f>(I383*21)/100</f>
        <v>0</v>
      </c>
      <c r="P383" t="s">
        <v>23</v>
      </c>
    </row>
    <row r="384" spans="1:16" x14ac:dyDescent="0.2">
      <c r="A384" s="27" t="s">
        <v>50</v>
      </c>
      <c r="E384" s="28" t="s">
        <v>47</v>
      </c>
    </row>
    <row r="385" spans="1:18" x14ac:dyDescent="0.2">
      <c r="A385" s="29" t="s">
        <v>51</v>
      </c>
      <c r="E385" s="30" t="s">
        <v>47</v>
      </c>
    </row>
    <row r="386" spans="1:18" ht="153" x14ac:dyDescent="0.2">
      <c r="A386" t="s">
        <v>52</v>
      </c>
      <c r="E386" s="28" t="s">
        <v>400</v>
      </c>
    </row>
    <row r="387" spans="1:18" x14ac:dyDescent="0.2">
      <c r="A387" s="17" t="s">
        <v>45</v>
      </c>
      <c r="B387" s="21" t="s">
        <v>401</v>
      </c>
      <c r="C387" s="21" t="s">
        <v>402</v>
      </c>
      <c r="D387" s="17" t="s">
        <v>47</v>
      </c>
      <c r="E387" s="22" t="s">
        <v>403</v>
      </c>
      <c r="F387" s="23" t="s">
        <v>70</v>
      </c>
      <c r="G387" s="24">
        <v>1</v>
      </c>
      <c r="H387" s="25">
        <v>0</v>
      </c>
      <c r="I387" s="26">
        <f>ROUND(ROUND(H387,2)*ROUND(G387,3),2)</f>
        <v>0</v>
      </c>
      <c r="O387">
        <f>(I387*21)/100</f>
        <v>0</v>
      </c>
      <c r="P387" t="s">
        <v>23</v>
      </c>
    </row>
    <row r="388" spans="1:18" x14ac:dyDescent="0.2">
      <c r="A388" s="27" t="s">
        <v>50</v>
      </c>
      <c r="E388" s="28" t="s">
        <v>47</v>
      </c>
    </row>
    <row r="389" spans="1:18" x14ac:dyDescent="0.2">
      <c r="A389" s="29" t="s">
        <v>51</v>
      </c>
      <c r="E389" s="30" t="s">
        <v>47</v>
      </c>
    </row>
    <row r="390" spans="1:18" ht="114.75" x14ac:dyDescent="0.2">
      <c r="A390" t="s">
        <v>52</v>
      </c>
      <c r="E390" s="28" t="s">
        <v>404</v>
      </c>
    </row>
    <row r="391" spans="1:18" x14ac:dyDescent="0.2">
      <c r="A391" s="17" t="s">
        <v>45</v>
      </c>
      <c r="B391" s="21" t="s">
        <v>405</v>
      </c>
      <c r="C391" s="21" t="s">
        <v>406</v>
      </c>
      <c r="D391" s="17" t="s">
        <v>47</v>
      </c>
      <c r="E391" s="22" t="s">
        <v>407</v>
      </c>
      <c r="F391" s="23" t="s">
        <v>70</v>
      </c>
      <c r="G391" s="24">
        <v>1</v>
      </c>
      <c r="H391" s="25">
        <v>0</v>
      </c>
      <c r="I391" s="26">
        <f>ROUND(ROUND(H391,2)*ROUND(G391,3),2)</f>
        <v>0</v>
      </c>
      <c r="O391">
        <f>(I391*21)/100</f>
        <v>0</v>
      </c>
      <c r="P391" t="s">
        <v>23</v>
      </c>
    </row>
    <row r="392" spans="1:18" x14ac:dyDescent="0.2">
      <c r="A392" s="27" t="s">
        <v>50</v>
      </c>
      <c r="E392" s="28" t="s">
        <v>47</v>
      </c>
    </row>
    <row r="393" spans="1:18" x14ac:dyDescent="0.2">
      <c r="A393" s="29" t="s">
        <v>51</v>
      </c>
      <c r="E393" s="30" t="s">
        <v>47</v>
      </c>
    </row>
    <row r="394" spans="1:18" ht="140.25" x14ac:dyDescent="0.2">
      <c r="A394" t="s">
        <v>52</v>
      </c>
      <c r="E394" s="28" t="s">
        <v>408</v>
      </c>
    </row>
    <row r="395" spans="1:18" x14ac:dyDescent="0.2">
      <c r="A395" s="17" t="s">
        <v>45</v>
      </c>
      <c r="B395" s="21" t="s">
        <v>409</v>
      </c>
      <c r="C395" s="21" t="s">
        <v>410</v>
      </c>
      <c r="D395" s="17" t="s">
        <v>47</v>
      </c>
      <c r="E395" s="22" t="s">
        <v>411</v>
      </c>
      <c r="F395" s="23" t="s">
        <v>70</v>
      </c>
      <c r="G395" s="24">
        <v>2</v>
      </c>
      <c r="H395" s="25">
        <v>0</v>
      </c>
      <c r="I395" s="26">
        <f>ROUND(ROUND(H395,2)*ROUND(G395,3),2)</f>
        <v>0</v>
      </c>
      <c r="O395">
        <f>(I395*21)/100</f>
        <v>0</v>
      </c>
      <c r="P395" t="s">
        <v>23</v>
      </c>
    </row>
    <row r="396" spans="1:18" x14ac:dyDescent="0.2">
      <c r="A396" s="27" t="s">
        <v>50</v>
      </c>
      <c r="E396" s="28" t="s">
        <v>47</v>
      </c>
    </row>
    <row r="397" spans="1:18" x14ac:dyDescent="0.2">
      <c r="A397" s="29" t="s">
        <v>51</v>
      </c>
      <c r="E397" s="30" t="s">
        <v>47</v>
      </c>
    </row>
    <row r="398" spans="1:18" ht="153" x14ac:dyDescent="0.2">
      <c r="A398" t="s">
        <v>52</v>
      </c>
      <c r="E398" s="28" t="s">
        <v>412</v>
      </c>
    </row>
    <row r="399" spans="1:18" ht="12.75" customHeight="1" x14ac:dyDescent="0.2">
      <c r="A399" s="5" t="s">
        <v>43</v>
      </c>
      <c r="B399" s="5"/>
      <c r="C399" s="31" t="s">
        <v>33</v>
      </c>
      <c r="D399" s="5"/>
      <c r="E399" s="19" t="s">
        <v>413</v>
      </c>
      <c r="F399" s="5"/>
      <c r="G399" s="5"/>
      <c r="H399" s="5"/>
      <c r="I399" s="32">
        <f>0+Q399</f>
        <v>0</v>
      </c>
      <c r="O399">
        <f>0+R399</f>
        <v>0</v>
      </c>
      <c r="Q399">
        <f>0+I400+I404+I408+I412+I416+I420+I424+I428+I432+I436</f>
        <v>0</v>
      </c>
      <c r="R399">
        <f>0+O400+O404+O408+O412+O416+O420+O424+O428+O432+O436</f>
        <v>0</v>
      </c>
    </row>
    <row r="400" spans="1:18" x14ac:dyDescent="0.2">
      <c r="A400" s="17" t="s">
        <v>45</v>
      </c>
      <c r="B400" s="21" t="s">
        <v>414</v>
      </c>
      <c r="C400" s="21" t="s">
        <v>415</v>
      </c>
      <c r="D400" s="17" t="s">
        <v>47</v>
      </c>
      <c r="E400" s="22" t="s">
        <v>416</v>
      </c>
      <c r="F400" s="23" t="s">
        <v>417</v>
      </c>
      <c r="G400" s="24">
        <v>72</v>
      </c>
      <c r="H400" s="25">
        <v>0</v>
      </c>
      <c r="I400" s="26">
        <f>ROUND(ROUND(H400,2)*ROUND(G400,3),2)</f>
        <v>0</v>
      </c>
      <c r="O400">
        <f>(I400*21)/100</f>
        <v>0</v>
      </c>
      <c r="P400" t="s">
        <v>23</v>
      </c>
    </row>
    <row r="401" spans="1:16" x14ac:dyDescent="0.2">
      <c r="A401" s="27" t="s">
        <v>50</v>
      </c>
      <c r="E401" s="28" t="s">
        <v>47</v>
      </c>
    </row>
    <row r="402" spans="1:16" x14ac:dyDescent="0.2">
      <c r="A402" s="29" t="s">
        <v>51</v>
      </c>
      <c r="E402" s="30" t="s">
        <v>47</v>
      </c>
    </row>
    <row r="403" spans="1:16" ht="114.75" x14ac:dyDescent="0.2">
      <c r="A403" t="s">
        <v>52</v>
      </c>
      <c r="E403" s="28" t="s">
        <v>418</v>
      </c>
    </row>
    <row r="404" spans="1:16" x14ac:dyDescent="0.2">
      <c r="A404" s="17" t="s">
        <v>45</v>
      </c>
      <c r="B404" s="21" t="s">
        <v>419</v>
      </c>
      <c r="C404" s="21" t="s">
        <v>420</v>
      </c>
      <c r="D404" s="17" t="s">
        <v>47</v>
      </c>
      <c r="E404" s="22" t="s">
        <v>421</v>
      </c>
      <c r="F404" s="23" t="s">
        <v>417</v>
      </c>
      <c r="G404" s="24">
        <v>32</v>
      </c>
      <c r="H404" s="25">
        <v>0</v>
      </c>
      <c r="I404" s="26">
        <f>ROUND(ROUND(H404,2)*ROUND(G404,3),2)</f>
        <v>0</v>
      </c>
      <c r="O404">
        <f>(I404*21)/100</f>
        <v>0</v>
      </c>
      <c r="P404" t="s">
        <v>23</v>
      </c>
    </row>
    <row r="405" spans="1:16" x14ac:dyDescent="0.2">
      <c r="A405" s="27" t="s">
        <v>50</v>
      </c>
      <c r="E405" s="28" t="s">
        <v>47</v>
      </c>
    </row>
    <row r="406" spans="1:16" x14ac:dyDescent="0.2">
      <c r="A406" s="29" t="s">
        <v>51</v>
      </c>
      <c r="E406" s="30" t="s">
        <v>47</v>
      </c>
    </row>
    <row r="407" spans="1:16" ht="102" x14ac:dyDescent="0.2">
      <c r="A407" t="s">
        <v>52</v>
      </c>
      <c r="E407" s="28" t="s">
        <v>422</v>
      </c>
    </row>
    <row r="408" spans="1:16" x14ac:dyDescent="0.2">
      <c r="A408" s="17" t="s">
        <v>45</v>
      </c>
      <c r="B408" s="21" t="s">
        <v>423</v>
      </c>
      <c r="C408" s="21" t="s">
        <v>424</v>
      </c>
      <c r="D408" s="17" t="s">
        <v>47</v>
      </c>
      <c r="E408" s="22" t="s">
        <v>425</v>
      </c>
      <c r="F408" s="23" t="s">
        <v>70</v>
      </c>
      <c r="G408" s="24">
        <v>4</v>
      </c>
      <c r="H408" s="25">
        <v>0</v>
      </c>
      <c r="I408" s="26">
        <f>ROUND(ROUND(H408,2)*ROUND(G408,3),2)</f>
        <v>0</v>
      </c>
      <c r="O408">
        <f>(I408*21)/100</f>
        <v>0</v>
      </c>
      <c r="P408" t="s">
        <v>23</v>
      </c>
    </row>
    <row r="409" spans="1:16" x14ac:dyDescent="0.2">
      <c r="A409" s="27" t="s">
        <v>50</v>
      </c>
      <c r="E409" s="28" t="s">
        <v>47</v>
      </c>
    </row>
    <row r="410" spans="1:16" x14ac:dyDescent="0.2">
      <c r="A410" s="29" t="s">
        <v>51</v>
      </c>
      <c r="E410" s="30" t="s">
        <v>47</v>
      </c>
    </row>
    <row r="411" spans="1:16" ht="140.25" x14ac:dyDescent="0.2">
      <c r="A411" t="s">
        <v>52</v>
      </c>
      <c r="E411" s="28" t="s">
        <v>426</v>
      </c>
    </row>
    <row r="412" spans="1:16" ht="25.5" x14ac:dyDescent="0.2">
      <c r="A412" s="17" t="s">
        <v>45</v>
      </c>
      <c r="B412" s="21" t="s">
        <v>427</v>
      </c>
      <c r="C412" s="21" t="s">
        <v>428</v>
      </c>
      <c r="D412" s="17" t="s">
        <v>47</v>
      </c>
      <c r="E412" s="22" t="s">
        <v>429</v>
      </c>
      <c r="F412" s="23" t="s">
        <v>70</v>
      </c>
      <c r="G412" s="24">
        <v>4</v>
      </c>
      <c r="H412" s="25">
        <v>0</v>
      </c>
      <c r="I412" s="26">
        <f>ROUND(ROUND(H412,2)*ROUND(G412,3),2)</f>
        <v>0</v>
      </c>
      <c r="O412">
        <f>(I412*21)/100</f>
        <v>0</v>
      </c>
      <c r="P412" t="s">
        <v>23</v>
      </c>
    </row>
    <row r="413" spans="1:16" x14ac:dyDescent="0.2">
      <c r="A413" s="27" t="s">
        <v>50</v>
      </c>
      <c r="E413" s="28" t="s">
        <v>47</v>
      </c>
    </row>
    <row r="414" spans="1:16" x14ac:dyDescent="0.2">
      <c r="A414" s="29" t="s">
        <v>51</v>
      </c>
      <c r="E414" s="30" t="s">
        <v>47</v>
      </c>
    </row>
    <row r="415" spans="1:16" ht="89.25" x14ac:dyDescent="0.2">
      <c r="A415" t="s">
        <v>52</v>
      </c>
      <c r="E415" s="28" t="s">
        <v>430</v>
      </c>
    </row>
    <row r="416" spans="1:16" ht="25.5" x14ac:dyDescent="0.2">
      <c r="A416" s="17" t="s">
        <v>45</v>
      </c>
      <c r="B416" s="21" t="s">
        <v>431</v>
      </c>
      <c r="C416" s="21" t="s">
        <v>432</v>
      </c>
      <c r="D416" s="17" t="s">
        <v>47</v>
      </c>
      <c r="E416" s="22" t="s">
        <v>433</v>
      </c>
      <c r="F416" s="23" t="s">
        <v>70</v>
      </c>
      <c r="G416" s="24">
        <v>1</v>
      </c>
      <c r="H416" s="25">
        <v>0</v>
      </c>
      <c r="I416" s="26">
        <f>ROUND(ROUND(H416,2)*ROUND(G416,3),2)</f>
        <v>0</v>
      </c>
      <c r="O416">
        <f>(I416*21)/100</f>
        <v>0</v>
      </c>
      <c r="P416" t="s">
        <v>23</v>
      </c>
    </row>
    <row r="417" spans="1:16" x14ac:dyDescent="0.2">
      <c r="A417" s="27" t="s">
        <v>50</v>
      </c>
      <c r="E417" s="28" t="s">
        <v>47</v>
      </c>
    </row>
    <row r="418" spans="1:16" x14ac:dyDescent="0.2">
      <c r="A418" s="29" t="s">
        <v>51</v>
      </c>
      <c r="E418" s="30" t="s">
        <v>47</v>
      </c>
    </row>
    <row r="419" spans="1:16" ht="102" x14ac:dyDescent="0.2">
      <c r="A419" t="s">
        <v>52</v>
      </c>
      <c r="E419" s="28" t="s">
        <v>434</v>
      </c>
    </row>
    <row r="420" spans="1:16" x14ac:dyDescent="0.2">
      <c r="A420" s="17" t="s">
        <v>45</v>
      </c>
      <c r="B420" s="21" t="s">
        <v>435</v>
      </c>
      <c r="C420" s="21" t="s">
        <v>436</v>
      </c>
      <c r="D420" s="17" t="s">
        <v>47</v>
      </c>
      <c r="E420" s="22" t="s">
        <v>437</v>
      </c>
      <c r="F420" s="23" t="s">
        <v>417</v>
      </c>
      <c r="G420" s="24">
        <v>72</v>
      </c>
      <c r="H420" s="25">
        <v>0</v>
      </c>
      <c r="I420" s="26">
        <f>ROUND(ROUND(H420,2)*ROUND(G420,3),2)</f>
        <v>0</v>
      </c>
      <c r="O420">
        <f>(I420*21)/100</f>
        <v>0</v>
      </c>
      <c r="P420" t="s">
        <v>23</v>
      </c>
    </row>
    <row r="421" spans="1:16" x14ac:dyDescent="0.2">
      <c r="A421" s="27" t="s">
        <v>50</v>
      </c>
      <c r="E421" s="28" t="s">
        <v>47</v>
      </c>
    </row>
    <row r="422" spans="1:16" x14ac:dyDescent="0.2">
      <c r="A422" s="29" t="s">
        <v>51</v>
      </c>
      <c r="E422" s="30" t="s">
        <v>47</v>
      </c>
    </row>
    <row r="423" spans="1:16" ht="114.75" x14ac:dyDescent="0.2">
      <c r="A423" t="s">
        <v>52</v>
      </c>
      <c r="E423" s="28" t="s">
        <v>438</v>
      </c>
    </row>
    <row r="424" spans="1:16" x14ac:dyDescent="0.2">
      <c r="A424" s="17" t="s">
        <v>45</v>
      </c>
      <c r="B424" s="21" t="s">
        <v>439</v>
      </c>
      <c r="C424" s="21" t="s">
        <v>440</v>
      </c>
      <c r="D424" s="17" t="s">
        <v>47</v>
      </c>
      <c r="E424" s="22" t="s">
        <v>441</v>
      </c>
      <c r="F424" s="23" t="s">
        <v>70</v>
      </c>
      <c r="G424" s="24">
        <v>1</v>
      </c>
      <c r="H424" s="25">
        <v>0</v>
      </c>
      <c r="I424" s="26">
        <f>ROUND(ROUND(H424,2)*ROUND(G424,3),2)</f>
        <v>0</v>
      </c>
      <c r="O424">
        <f>(I424*21)/100</f>
        <v>0</v>
      </c>
      <c r="P424" t="s">
        <v>23</v>
      </c>
    </row>
    <row r="425" spans="1:16" x14ac:dyDescent="0.2">
      <c r="A425" s="27" t="s">
        <v>50</v>
      </c>
      <c r="E425" s="28" t="s">
        <v>47</v>
      </c>
    </row>
    <row r="426" spans="1:16" x14ac:dyDescent="0.2">
      <c r="A426" s="29" t="s">
        <v>51</v>
      </c>
      <c r="E426" s="30" t="s">
        <v>47</v>
      </c>
    </row>
    <row r="427" spans="1:16" ht="76.5" x14ac:dyDescent="0.2">
      <c r="A427" t="s">
        <v>52</v>
      </c>
      <c r="E427" s="28" t="s">
        <v>442</v>
      </c>
    </row>
    <row r="428" spans="1:16" x14ac:dyDescent="0.2">
      <c r="A428" s="17" t="s">
        <v>45</v>
      </c>
      <c r="B428" s="21" t="s">
        <v>443</v>
      </c>
      <c r="C428" s="21" t="s">
        <v>444</v>
      </c>
      <c r="D428" s="17" t="s">
        <v>47</v>
      </c>
      <c r="E428" s="22" t="s">
        <v>445</v>
      </c>
      <c r="F428" s="23" t="s">
        <v>70</v>
      </c>
      <c r="G428" s="24">
        <v>60</v>
      </c>
      <c r="H428" s="25">
        <v>0</v>
      </c>
      <c r="I428" s="26">
        <f>ROUND(ROUND(H428,2)*ROUND(G428,3),2)</f>
        <v>0</v>
      </c>
      <c r="O428">
        <f>(I428*21)/100</f>
        <v>0</v>
      </c>
      <c r="P428" t="s">
        <v>23</v>
      </c>
    </row>
    <row r="429" spans="1:16" x14ac:dyDescent="0.2">
      <c r="A429" s="27" t="s">
        <v>50</v>
      </c>
      <c r="E429" s="28" t="s">
        <v>47</v>
      </c>
    </row>
    <row r="430" spans="1:16" x14ac:dyDescent="0.2">
      <c r="A430" s="29" t="s">
        <v>51</v>
      </c>
      <c r="E430" s="30" t="s">
        <v>47</v>
      </c>
    </row>
    <row r="431" spans="1:16" ht="140.25" x14ac:dyDescent="0.2">
      <c r="A431" t="s">
        <v>52</v>
      </c>
      <c r="E431" s="28" t="s">
        <v>446</v>
      </c>
    </row>
    <row r="432" spans="1:16" ht="25.5" x14ac:dyDescent="0.2">
      <c r="A432" s="17" t="s">
        <v>45</v>
      </c>
      <c r="B432" s="21" t="s">
        <v>447</v>
      </c>
      <c r="C432" s="21" t="s">
        <v>448</v>
      </c>
      <c r="D432" s="17" t="s">
        <v>47</v>
      </c>
      <c r="E432" s="22" t="s">
        <v>449</v>
      </c>
      <c r="F432" s="23" t="s">
        <v>70</v>
      </c>
      <c r="G432" s="24">
        <v>30</v>
      </c>
      <c r="H432" s="25">
        <v>0</v>
      </c>
      <c r="I432" s="26">
        <f>ROUND(ROUND(H432,2)*ROUND(G432,3),2)</f>
        <v>0</v>
      </c>
      <c r="O432">
        <f>(I432*21)/100</f>
        <v>0</v>
      </c>
      <c r="P432" t="s">
        <v>23</v>
      </c>
    </row>
    <row r="433" spans="1:18" x14ac:dyDescent="0.2">
      <c r="A433" s="27" t="s">
        <v>50</v>
      </c>
      <c r="E433" s="28" t="s">
        <v>47</v>
      </c>
    </row>
    <row r="434" spans="1:18" x14ac:dyDescent="0.2">
      <c r="A434" s="29" t="s">
        <v>51</v>
      </c>
      <c r="E434" s="30" t="s">
        <v>47</v>
      </c>
    </row>
    <row r="435" spans="1:18" ht="127.5" x14ac:dyDescent="0.2">
      <c r="A435" t="s">
        <v>52</v>
      </c>
      <c r="E435" s="28" t="s">
        <v>450</v>
      </c>
    </row>
    <row r="436" spans="1:18" ht="25.5" x14ac:dyDescent="0.2">
      <c r="A436" s="17" t="s">
        <v>45</v>
      </c>
      <c r="B436" s="21" t="s">
        <v>451</v>
      </c>
      <c r="C436" s="21" t="s">
        <v>452</v>
      </c>
      <c r="D436" s="17" t="s">
        <v>47</v>
      </c>
      <c r="E436" s="22" t="s">
        <v>453</v>
      </c>
      <c r="F436" s="23" t="s">
        <v>191</v>
      </c>
      <c r="G436" s="24">
        <v>30</v>
      </c>
      <c r="H436" s="25">
        <v>0</v>
      </c>
      <c r="I436" s="26">
        <f>ROUND(ROUND(H436,2)*ROUND(G436,3),2)</f>
        <v>0</v>
      </c>
      <c r="O436">
        <f>(I436*21)/100</f>
        <v>0</v>
      </c>
      <c r="P436" t="s">
        <v>23</v>
      </c>
    </row>
    <row r="437" spans="1:18" x14ac:dyDescent="0.2">
      <c r="A437" s="27" t="s">
        <v>50</v>
      </c>
      <c r="E437" s="28" t="s">
        <v>47</v>
      </c>
    </row>
    <row r="438" spans="1:18" x14ac:dyDescent="0.2">
      <c r="A438" s="29" t="s">
        <v>51</v>
      </c>
      <c r="E438" s="30" t="s">
        <v>47</v>
      </c>
    </row>
    <row r="439" spans="1:18" ht="127.5" x14ac:dyDescent="0.2">
      <c r="A439" t="s">
        <v>52</v>
      </c>
      <c r="E439" s="28" t="s">
        <v>192</v>
      </c>
    </row>
    <row r="440" spans="1:18" ht="12.75" customHeight="1" x14ac:dyDescent="0.2">
      <c r="A440" s="5" t="s">
        <v>43</v>
      </c>
      <c r="B440" s="5"/>
      <c r="C440" s="31" t="s">
        <v>35</v>
      </c>
      <c r="D440" s="5"/>
      <c r="E440" s="19" t="s">
        <v>454</v>
      </c>
      <c r="F440" s="5"/>
      <c r="G440" s="5"/>
      <c r="H440" s="5"/>
      <c r="I440" s="32">
        <f>0+Q440</f>
        <v>0</v>
      </c>
      <c r="O440">
        <f>0+R440</f>
        <v>0</v>
      </c>
      <c r="Q440">
        <f>0+I441+I445+I449+I453+I457+I461+I465</f>
        <v>0</v>
      </c>
      <c r="R440">
        <f>0+O441+O445+O449+O453+O457+O461+O465</f>
        <v>0</v>
      </c>
    </row>
    <row r="441" spans="1:18" ht="25.5" x14ac:dyDescent="0.2">
      <c r="A441" s="17" t="s">
        <v>45</v>
      </c>
      <c r="B441" s="21" t="s">
        <v>455</v>
      </c>
      <c r="C441" s="21" t="s">
        <v>456</v>
      </c>
      <c r="D441" s="17" t="s">
        <v>47</v>
      </c>
      <c r="E441" s="22" t="s">
        <v>457</v>
      </c>
      <c r="F441" s="23" t="s">
        <v>70</v>
      </c>
      <c r="G441" s="24">
        <v>9</v>
      </c>
      <c r="H441" s="25">
        <v>0</v>
      </c>
      <c r="I441" s="26">
        <f>ROUND(ROUND(H441,2)*ROUND(G441,3),2)</f>
        <v>0</v>
      </c>
      <c r="O441">
        <f>(I441*21)/100</f>
        <v>0</v>
      </c>
      <c r="P441" t="s">
        <v>23</v>
      </c>
    </row>
    <row r="442" spans="1:18" x14ac:dyDescent="0.2">
      <c r="A442" s="27" t="s">
        <v>50</v>
      </c>
      <c r="E442" s="28" t="s">
        <v>47</v>
      </c>
    </row>
    <row r="443" spans="1:18" x14ac:dyDescent="0.2">
      <c r="A443" s="29" t="s">
        <v>51</v>
      </c>
      <c r="E443" s="30" t="s">
        <v>47</v>
      </c>
    </row>
    <row r="444" spans="1:18" ht="63.75" x14ac:dyDescent="0.2">
      <c r="A444" t="s">
        <v>52</v>
      </c>
      <c r="E444" s="28" t="s">
        <v>458</v>
      </c>
    </row>
    <row r="445" spans="1:18" ht="25.5" x14ac:dyDescent="0.2">
      <c r="A445" s="17" t="s">
        <v>45</v>
      </c>
      <c r="B445" s="21" t="s">
        <v>459</v>
      </c>
      <c r="C445" s="21" t="s">
        <v>460</v>
      </c>
      <c r="D445" s="17" t="s">
        <v>47</v>
      </c>
      <c r="E445" s="22" t="s">
        <v>461</v>
      </c>
      <c r="F445" s="23" t="s">
        <v>70</v>
      </c>
      <c r="G445" s="24">
        <v>13</v>
      </c>
      <c r="H445" s="25">
        <v>0</v>
      </c>
      <c r="I445" s="26">
        <f>ROUND(ROUND(H445,2)*ROUND(G445,3),2)</f>
        <v>0</v>
      </c>
      <c r="O445">
        <f>(I445*21)/100</f>
        <v>0</v>
      </c>
      <c r="P445" t="s">
        <v>23</v>
      </c>
    </row>
    <row r="446" spans="1:18" x14ac:dyDescent="0.2">
      <c r="A446" s="27" t="s">
        <v>50</v>
      </c>
      <c r="E446" s="28" t="s">
        <v>47</v>
      </c>
    </row>
    <row r="447" spans="1:18" x14ac:dyDescent="0.2">
      <c r="A447" s="29" t="s">
        <v>51</v>
      </c>
      <c r="E447" s="30" t="s">
        <v>47</v>
      </c>
    </row>
    <row r="448" spans="1:18" ht="25.5" x14ac:dyDescent="0.2">
      <c r="A448" t="s">
        <v>52</v>
      </c>
      <c r="E448" s="28" t="s">
        <v>462</v>
      </c>
    </row>
    <row r="449" spans="1:16" x14ac:dyDescent="0.2">
      <c r="A449" s="17" t="s">
        <v>45</v>
      </c>
      <c r="B449" s="21" t="s">
        <v>463</v>
      </c>
      <c r="C449" s="21" t="s">
        <v>464</v>
      </c>
      <c r="D449" s="17" t="s">
        <v>47</v>
      </c>
      <c r="E449" s="22" t="s">
        <v>465</v>
      </c>
      <c r="F449" s="23" t="s">
        <v>466</v>
      </c>
      <c r="G449" s="24">
        <v>270</v>
      </c>
      <c r="H449" s="25">
        <v>0</v>
      </c>
      <c r="I449" s="26">
        <f>ROUND(ROUND(H449,2)*ROUND(G449,3),2)</f>
        <v>0</v>
      </c>
      <c r="O449">
        <f>(I449*21)/100</f>
        <v>0</v>
      </c>
      <c r="P449" t="s">
        <v>23</v>
      </c>
    </row>
    <row r="450" spans="1:16" x14ac:dyDescent="0.2">
      <c r="A450" s="27" t="s">
        <v>50</v>
      </c>
      <c r="E450" s="28" t="s">
        <v>47</v>
      </c>
    </row>
    <row r="451" spans="1:16" x14ac:dyDescent="0.2">
      <c r="A451" s="29" t="s">
        <v>51</v>
      </c>
      <c r="E451" s="30" t="s">
        <v>47</v>
      </c>
    </row>
    <row r="452" spans="1:16" ht="25.5" x14ac:dyDescent="0.2">
      <c r="A452" t="s">
        <v>52</v>
      </c>
      <c r="E452" s="28" t="s">
        <v>467</v>
      </c>
    </row>
    <row r="453" spans="1:16" x14ac:dyDescent="0.2">
      <c r="A453" s="17" t="s">
        <v>45</v>
      </c>
      <c r="B453" s="21" t="s">
        <v>468</v>
      </c>
      <c r="C453" s="21" t="s">
        <v>469</v>
      </c>
      <c r="D453" s="17" t="s">
        <v>47</v>
      </c>
      <c r="E453" s="22" t="s">
        <v>470</v>
      </c>
      <c r="F453" s="23" t="s">
        <v>70</v>
      </c>
      <c r="G453" s="24">
        <v>5</v>
      </c>
      <c r="H453" s="25">
        <v>0</v>
      </c>
      <c r="I453" s="26">
        <f>ROUND(ROUND(H453,2)*ROUND(G453,3),2)</f>
        <v>0</v>
      </c>
      <c r="O453">
        <f>(I453*21)/100</f>
        <v>0</v>
      </c>
      <c r="P453" t="s">
        <v>23</v>
      </c>
    </row>
    <row r="454" spans="1:16" x14ac:dyDescent="0.2">
      <c r="A454" s="27" t="s">
        <v>50</v>
      </c>
      <c r="E454" s="28" t="s">
        <v>47</v>
      </c>
    </row>
    <row r="455" spans="1:16" x14ac:dyDescent="0.2">
      <c r="A455" s="29" t="s">
        <v>51</v>
      </c>
      <c r="E455" s="30" t="s">
        <v>47</v>
      </c>
    </row>
    <row r="456" spans="1:16" ht="63.75" x14ac:dyDescent="0.2">
      <c r="A456" t="s">
        <v>52</v>
      </c>
      <c r="E456" s="28" t="s">
        <v>458</v>
      </c>
    </row>
    <row r="457" spans="1:16" x14ac:dyDescent="0.2">
      <c r="A457" s="17" t="s">
        <v>45</v>
      </c>
      <c r="B457" s="21" t="s">
        <v>471</v>
      </c>
      <c r="C457" s="21" t="s">
        <v>472</v>
      </c>
      <c r="D457" s="17" t="s">
        <v>47</v>
      </c>
      <c r="E457" s="22" t="s">
        <v>473</v>
      </c>
      <c r="F457" s="23" t="s">
        <v>70</v>
      </c>
      <c r="G457" s="24">
        <v>5</v>
      </c>
      <c r="H457" s="25">
        <v>0</v>
      </c>
      <c r="I457" s="26">
        <f>ROUND(ROUND(H457,2)*ROUND(G457,3),2)</f>
        <v>0</v>
      </c>
      <c r="O457">
        <f>(I457*21)/100</f>
        <v>0</v>
      </c>
      <c r="P457" t="s">
        <v>23</v>
      </c>
    </row>
    <row r="458" spans="1:16" x14ac:dyDescent="0.2">
      <c r="A458" s="27" t="s">
        <v>50</v>
      </c>
      <c r="E458" s="28" t="s">
        <v>47</v>
      </c>
    </row>
    <row r="459" spans="1:16" x14ac:dyDescent="0.2">
      <c r="A459" s="29" t="s">
        <v>51</v>
      </c>
      <c r="E459" s="30" t="s">
        <v>47</v>
      </c>
    </row>
    <row r="460" spans="1:16" ht="25.5" x14ac:dyDescent="0.2">
      <c r="A460" t="s">
        <v>52</v>
      </c>
      <c r="E460" s="28" t="s">
        <v>462</v>
      </c>
    </row>
    <row r="461" spans="1:16" x14ac:dyDescent="0.2">
      <c r="A461" s="17" t="s">
        <v>45</v>
      </c>
      <c r="B461" s="21" t="s">
        <v>474</v>
      </c>
      <c r="C461" s="21" t="s">
        <v>475</v>
      </c>
      <c r="D461" s="17" t="s">
        <v>47</v>
      </c>
      <c r="E461" s="22" t="s">
        <v>476</v>
      </c>
      <c r="F461" s="23" t="s">
        <v>466</v>
      </c>
      <c r="G461" s="24">
        <v>150</v>
      </c>
      <c r="H461" s="25">
        <v>0</v>
      </c>
      <c r="I461" s="26">
        <f>ROUND(ROUND(H461,2)*ROUND(G461,3),2)</f>
        <v>0</v>
      </c>
      <c r="O461">
        <f>(I461*21)/100</f>
        <v>0</v>
      </c>
      <c r="P461" t="s">
        <v>23</v>
      </c>
    </row>
    <row r="462" spans="1:16" x14ac:dyDescent="0.2">
      <c r="A462" s="27" t="s">
        <v>50</v>
      </c>
      <c r="E462" s="28" t="s">
        <v>47</v>
      </c>
    </row>
    <row r="463" spans="1:16" x14ac:dyDescent="0.2">
      <c r="A463" s="29" t="s">
        <v>51</v>
      </c>
      <c r="E463" s="30" t="s">
        <v>47</v>
      </c>
    </row>
    <row r="464" spans="1:16" ht="25.5" x14ac:dyDescent="0.2">
      <c r="A464" t="s">
        <v>52</v>
      </c>
      <c r="E464" s="28" t="s">
        <v>467</v>
      </c>
    </row>
    <row r="465" spans="1:18" x14ac:dyDescent="0.2">
      <c r="A465" s="17" t="s">
        <v>45</v>
      </c>
      <c r="B465" s="21" t="s">
        <v>477</v>
      </c>
      <c r="C465" s="21" t="s">
        <v>478</v>
      </c>
      <c r="D465" s="17" t="s">
        <v>47</v>
      </c>
      <c r="E465" s="22" t="s">
        <v>479</v>
      </c>
      <c r="F465" s="23" t="s">
        <v>70</v>
      </c>
      <c r="G465" s="24">
        <v>4</v>
      </c>
      <c r="H465" s="25">
        <v>0</v>
      </c>
      <c r="I465" s="26">
        <f>ROUND(ROUND(H465,2)*ROUND(G465,3),2)</f>
        <v>0</v>
      </c>
      <c r="O465">
        <f>(I465*21)/100</f>
        <v>0</v>
      </c>
      <c r="P465" t="s">
        <v>23</v>
      </c>
    </row>
    <row r="466" spans="1:18" x14ac:dyDescent="0.2">
      <c r="A466" s="27" t="s">
        <v>50</v>
      </c>
      <c r="E466" s="28" t="s">
        <v>47</v>
      </c>
    </row>
    <row r="467" spans="1:18" x14ac:dyDescent="0.2">
      <c r="A467" s="29" t="s">
        <v>51</v>
      </c>
      <c r="E467" s="30" t="s">
        <v>47</v>
      </c>
    </row>
    <row r="468" spans="1:18" ht="25.5" x14ac:dyDescent="0.2">
      <c r="A468" t="s">
        <v>52</v>
      </c>
      <c r="E468" s="28" t="s">
        <v>480</v>
      </c>
    </row>
    <row r="469" spans="1:18" ht="12.75" customHeight="1" x14ac:dyDescent="0.2">
      <c r="A469" s="5" t="s">
        <v>43</v>
      </c>
      <c r="B469" s="5"/>
      <c r="C469" s="31" t="s">
        <v>17</v>
      </c>
      <c r="D469" s="5"/>
      <c r="E469" s="19" t="s">
        <v>481</v>
      </c>
      <c r="F469" s="5"/>
      <c r="G469" s="5"/>
      <c r="H469" s="5"/>
      <c r="I469" s="32">
        <f>0+Q469</f>
        <v>0</v>
      </c>
      <c r="O469">
        <f>0+R469</f>
        <v>0</v>
      </c>
      <c r="Q469">
        <f>0+I470+I474+I478</f>
        <v>0</v>
      </c>
      <c r="R469">
        <f>0+O470+O474+O478</f>
        <v>0</v>
      </c>
    </row>
    <row r="470" spans="1:18" ht="25.5" x14ac:dyDescent="0.2">
      <c r="A470" s="17" t="s">
        <v>45</v>
      </c>
      <c r="B470" s="21" t="s">
        <v>482</v>
      </c>
      <c r="C470" s="21" t="s">
        <v>483</v>
      </c>
      <c r="D470" s="17" t="s">
        <v>47</v>
      </c>
      <c r="E470" s="22" t="s">
        <v>484</v>
      </c>
      <c r="F470" s="23" t="s">
        <v>485</v>
      </c>
      <c r="G470" s="24">
        <v>0.5</v>
      </c>
      <c r="H470" s="25">
        <v>0</v>
      </c>
      <c r="I470" s="26">
        <f>ROUND(ROUND(H470,2)*ROUND(G470,3),2)</f>
        <v>0</v>
      </c>
      <c r="O470">
        <f>(I470*21)/100</f>
        <v>0</v>
      </c>
      <c r="P470" t="s">
        <v>23</v>
      </c>
    </row>
    <row r="471" spans="1:18" ht="25.5" x14ac:dyDescent="0.2">
      <c r="A471" s="27" t="s">
        <v>50</v>
      </c>
      <c r="E471" s="28" t="s">
        <v>486</v>
      </c>
    </row>
    <row r="472" spans="1:18" x14ac:dyDescent="0.2">
      <c r="A472" s="29" t="s">
        <v>51</v>
      </c>
      <c r="E472" s="30" t="s">
        <v>47</v>
      </c>
    </row>
    <row r="473" spans="1:18" ht="165.75" x14ac:dyDescent="0.2">
      <c r="A473" t="s">
        <v>52</v>
      </c>
      <c r="E473" s="28" t="s">
        <v>487</v>
      </c>
    </row>
    <row r="474" spans="1:18" ht="25.5" x14ac:dyDescent="0.2">
      <c r="A474" s="17" t="s">
        <v>45</v>
      </c>
      <c r="B474" s="21" t="s">
        <v>488</v>
      </c>
      <c r="C474" s="21" t="s">
        <v>489</v>
      </c>
      <c r="D474" s="17" t="s">
        <v>47</v>
      </c>
      <c r="E474" s="22" t="s">
        <v>490</v>
      </c>
      <c r="F474" s="23" t="s">
        <v>485</v>
      </c>
      <c r="G474" s="24">
        <v>0.5</v>
      </c>
      <c r="H474" s="25">
        <v>0</v>
      </c>
      <c r="I474" s="26">
        <f>ROUND(ROUND(H474,2)*ROUND(G474,3),2)</f>
        <v>0</v>
      </c>
      <c r="O474">
        <f>(I474*21)/100</f>
        <v>0</v>
      </c>
      <c r="P474" t="s">
        <v>23</v>
      </c>
    </row>
    <row r="475" spans="1:18" ht="25.5" x14ac:dyDescent="0.2">
      <c r="A475" s="27" t="s">
        <v>50</v>
      </c>
      <c r="E475" s="28" t="s">
        <v>486</v>
      </c>
    </row>
    <row r="476" spans="1:18" x14ac:dyDescent="0.2">
      <c r="A476" s="29" t="s">
        <v>51</v>
      </c>
      <c r="E476" s="30" t="s">
        <v>47</v>
      </c>
    </row>
    <row r="477" spans="1:18" ht="165.75" x14ac:dyDescent="0.2">
      <c r="A477" t="s">
        <v>52</v>
      </c>
      <c r="E477" s="28" t="s">
        <v>487</v>
      </c>
    </row>
    <row r="478" spans="1:18" ht="25.5" x14ac:dyDescent="0.2">
      <c r="A478" s="17" t="s">
        <v>45</v>
      </c>
      <c r="B478" s="21" t="s">
        <v>491</v>
      </c>
      <c r="C478" s="21" t="s">
        <v>492</v>
      </c>
      <c r="D478" s="17" t="s">
        <v>47</v>
      </c>
      <c r="E478" s="22" t="s">
        <v>493</v>
      </c>
      <c r="F478" s="23" t="s">
        <v>485</v>
      </c>
      <c r="G478" s="24">
        <v>0.2</v>
      </c>
      <c r="H478" s="25">
        <v>0</v>
      </c>
      <c r="I478" s="26">
        <f>ROUND(ROUND(H478,2)*ROUND(G478,3),2)</f>
        <v>0</v>
      </c>
      <c r="O478">
        <f>(I478*21)/100</f>
        <v>0</v>
      </c>
      <c r="P478" t="s">
        <v>23</v>
      </c>
    </row>
    <row r="479" spans="1:18" ht="25.5" x14ac:dyDescent="0.2">
      <c r="A479" s="27" t="s">
        <v>50</v>
      </c>
      <c r="E479" s="28" t="s">
        <v>486</v>
      </c>
    </row>
    <row r="480" spans="1:18" x14ac:dyDescent="0.2">
      <c r="A480" s="29" t="s">
        <v>51</v>
      </c>
      <c r="E480" s="30" t="s">
        <v>47</v>
      </c>
    </row>
    <row r="481" spans="1:5" ht="165.75" x14ac:dyDescent="0.2">
      <c r="A481" t="s">
        <v>52</v>
      </c>
      <c r="E481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0+O8+O21+O74+O119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494</v>
      </c>
      <c r="I3" s="33">
        <f>0+I8+I21+I74+I119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494</v>
      </c>
      <c r="D4" s="45"/>
      <c r="E4" s="13" t="s">
        <v>495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7" t="s">
        <v>45</v>
      </c>
      <c r="B9" s="21" t="s">
        <v>29</v>
      </c>
      <c r="C9" s="21" t="s">
        <v>497</v>
      </c>
      <c r="D9" s="17" t="s">
        <v>498</v>
      </c>
      <c r="E9" s="22" t="s">
        <v>499</v>
      </c>
      <c r="F9" s="23" t="s">
        <v>500</v>
      </c>
      <c r="G9" s="24">
        <v>8</v>
      </c>
      <c r="H9" s="25">
        <v>0</v>
      </c>
      <c r="I9" s="26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27" t="s">
        <v>50</v>
      </c>
      <c r="E10" s="28" t="s">
        <v>501</v>
      </c>
    </row>
    <row r="11" spans="1:18" x14ac:dyDescent="0.2">
      <c r="A11" s="29" t="s">
        <v>51</v>
      </c>
      <c r="E11" s="30" t="s">
        <v>502</v>
      </c>
    </row>
    <row r="12" spans="1:18" x14ac:dyDescent="0.2">
      <c r="A12" t="s">
        <v>52</v>
      </c>
      <c r="E12" s="28" t="s">
        <v>503</v>
      </c>
    </row>
    <row r="13" spans="1:18" x14ac:dyDescent="0.2">
      <c r="A13" s="17" t="s">
        <v>45</v>
      </c>
      <c r="B13" s="21" t="s">
        <v>23</v>
      </c>
      <c r="C13" s="21" t="s">
        <v>504</v>
      </c>
      <c r="D13" s="17" t="s">
        <v>498</v>
      </c>
      <c r="E13" s="22" t="s">
        <v>505</v>
      </c>
      <c r="F13" s="23" t="s">
        <v>70</v>
      </c>
      <c r="G13" s="24">
        <v>1</v>
      </c>
      <c r="H13" s="25">
        <v>0</v>
      </c>
      <c r="I13" s="26">
        <f>ROUND(ROUND(H13,2)*ROUND(G13,3),2)</f>
        <v>0</v>
      </c>
      <c r="O13">
        <f>(I13*0)/100</f>
        <v>0</v>
      </c>
      <c r="P13" t="s">
        <v>27</v>
      </c>
    </row>
    <row r="14" spans="1:18" ht="25.5" x14ac:dyDescent="0.2">
      <c r="A14" s="27" t="s">
        <v>50</v>
      </c>
      <c r="E14" s="28" t="s">
        <v>506</v>
      </c>
    </row>
    <row r="15" spans="1:18" x14ac:dyDescent="0.2">
      <c r="A15" s="29" t="s">
        <v>51</v>
      </c>
      <c r="E15" s="30" t="s">
        <v>507</v>
      </c>
    </row>
    <row r="16" spans="1:18" x14ac:dyDescent="0.2">
      <c r="A16" t="s">
        <v>52</v>
      </c>
      <c r="E16" s="28" t="s">
        <v>508</v>
      </c>
    </row>
    <row r="17" spans="1:18" x14ac:dyDescent="0.2">
      <c r="A17" s="17" t="s">
        <v>45</v>
      </c>
      <c r="B17" s="21" t="s">
        <v>22</v>
      </c>
      <c r="C17" s="21" t="s">
        <v>509</v>
      </c>
      <c r="D17" s="17" t="s">
        <v>498</v>
      </c>
      <c r="E17" s="22" t="s">
        <v>510</v>
      </c>
      <c r="F17" s="23" t="s">
        <v>511</v>
      </c>
      <c r="G17" s="24">
        <v>1</v>
      </c>
      <c r="H17" s="25">
        <v>0</v>
      </c>
      <c r="I17" s="26">
        <f>ROUND(ROUND(H17,2)*ROUND(G17,3),2)</f>
        <v>0</v>
      </c>
      <c r="O17">
        <f>(I17*0)/100</f>
        <v>0</v>
      </c>
      <c r="P17" t="s">
        <v>27</v>
      </c>
    </row>
    <row r="18" spans="1:18" x14ac:dyDescent="0.2">
      <c r="A18" s="27" t="s">
        <v>50</v>
      </c>
      <c r="E18" s="28" t="s">
        <v>512</v>
      </c>
    </row>
    <row r="19" spans="1:18" x14ac:dyDescent="0.2">
      <c r="A19" s="29" t="s">
        <v>51</v>
      </c>
      <c r="E19" s="30" t="s">
        <v>513</v>
      </c>
    </row>
    <row r="20" spans="1:18" ht="25.5" x14ac:dyDescent="0.2">
      <c r="A20" t="s">
        <v>52</v>
      </c>
      <c r="E20" s="28" t="s">
        <v>514</v>
      </c>
    </row>
    <row r="21" spans="1:18" ht="12.75" customHeight="1" x14ac:dyDescent="0.2">
      <c r="A21" s="5" t="s">
        <v>43</v>
      </c>
      <c r="B21" s="5"/>
      <c r="C21" s="31" t="s">
        <v>35</v>
      </c>
      <c r="D21" s="5"/>
      <c r="E21" s="19" t="s">
        <v>515</v>
      </c>
      <c r="F21" s="5"/>
      <c r="G21" s="5"/>
      <c r="H21" s="5"/>
      <c r="I21" s="32">
        <f>0+Q21</f>
        <v>0</v>
      </c>
      <c r="O21">
        <f>0+R21</f>
        <v>0</v>
      </c>
      <c r="Q21">
        <f>0+I22+I26+I30+I34+I38+I42+I46+I50+I54+I58+I62+I66+I70</f>
        <v>0</v>
      </c>
      <c r="R21">
        <f>0+O22+O26+O30+O34+O38+O42+O46+O50+O54+O58+O62+O66+O70</f>
        <v>0</v>
      </c>
    </row>
    <row r="22" spans="1:18" x14ac:dyDescent="0.2">
      <c r="A22" s="17" t="s">
        <v>45</v>
      </c>
      <c r="B22" s="21" t="s">
        <v>33</v>
      </c>
      <c r="C22" s="21" t="s">
        <v>516</v>
      </c>
      <c r="D22" s="17" t="s">
        <v>47</v>
      </c>
      <c r="E22" s="22" t="s">
        <v>517</v>
      </c>
      <c r="F22" s="23" t="s">
        <v>49</v>
      </c>
      <c r="G22" s="24">
        <v>99.155000000000001</v>
      </c>
      <c r="H22" s="25">
        <v>0</v>
      </c>
      <c r="I22" s="26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27" t="s">
        <v>50</v>
      </c>
      <c r="E23" s="28" t="s">
        <v>47</v>
      </c>
    </row>
    <row r="24" spans="1:18" ht="51" x14ac:dyDescent="0.2">
      <c r="A24" s="29" t="s">
        <v>51</v>
      </c>
      <c r="E24" s="30" t="s">
        <v>518</v>
      </c>
    </row>
    <row r="25" spans="1:18" ht="89.25" x14ac:dyDescent="0.2">
      <c r="A25" t="s">
        <v>52</v>
      </c>
      <c r="E25" s="28" t="s">
        <v>519</v>
      </c>
    </row>
    <row r="26" spans="1:18" x14ac:dyDescent="0.2">
      <c r="A26" s="17" t="s">
        <v>45</v>
      </c>
      <c r="B26" s="21" t="s">
        <v>35</v>
      </c>
      <c r="C26" s="21" t="s">
        <v>520</v>
      </c>
      <c r="D26" s="17" t="s">
        <v>47</v>
      </c>
      <c r="E26" s="22" t="s">
        <v>521</v>
      </c>
      <c r="F26" s="23" t="s">
        <v>49</v>
      </c>
      <c r="G26" s="24">
        <v>150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7" t="s">
        <v>50</v>
      </c>
      <c r="E27" s="28" t="s">
        <v>47</v>
      </c>
    </row>
    <row r="28" spans="1:18" ht="38.25" x14ac:dyDescent="0.2">
      <c r="A28" s="29" t="s">
        <v>51</v>
      </c>
      <c r="E28" s="30" t="s">
        <v>522</v>
      </c>
    </row>
    <row r="29" spans="1:18" ht="89.25" x14ac:dyDescent="0.2">
      <c r="A29" t="s">
        <v>52</v>
      </c>
      <c r="E29" s="28" t="s">
        <v>519</v>
      </c>
    </row>
    <row r="30" spans="1:18" ht="25.5" x14ac:dyDescent="0.2">
      <c r="A30" s="17" t="s">
        <v>45</v>
      </c>
      <c r="B30" s="21" t="s">
        <v>37</v>
      </c>
      <c r="C30" s="21" t="s">
        <v>523</v>
      </c>
      <c r="D30" s="17" t="s">
        <v>47</v>
      </c>
      <c r="E30" s="22" t="s">
        <v>524</v>
      </c>
      <c r="F30" s="23" t="s">
        <v>58</v>
      </c>
      <c r="G30" s="24">
        <v>11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50</v>
      </c>
      <c r="E31" s="28" t="s">
        <v>47</v>
      </c>
    </row>
    <row r="32" spans="1:18" x14ac:dyDescent="0.2">
      <c r="A32" s="29" t="s">
        <v>51</v>
      </c>
      <c r="E32" s="30" t="s">
        <v>525</v>
      </c>
    </row>
    <row r="33" spans="1:16" ht="318.75" x14ac:dyDescent="0.2">
      <c r="A33" t="s">
        <v>52</v>
      </c>
      <c r="E33" s="28" t="s">
        <v>526</v>
      </c>
    </row>
    <row r="34" spans="1:16" ht="25.5" x14ac:dyDescent="0.2">
      <c r="A34" s="17" t="s">
        <v>45</v>
      </c>
      <c r="B34" s="21" t="s">
        <v>72</v>
      </c>
      <c r="C34" s="21" t="s">
        <v>527</v>
      </c>
      <c r="D34" s="17" t="s">
        <v>47</v>
      </c>
      <c r="E34" s="22" t="s">
        <v>528</v>
      </c>
      <c r="F34" s="23" t="s">
        <v>58</v>
      </c>
      <c r="G34" s="24">
        <v>14.4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7" t="s">
        <v>50</v>
      </c>
      <c r="E35" s="28" t="s">
        <v>47</v>
      </c>
    </row>
    <row r="36" spans="1:16" x14ac:dyDescent="0.2">
      <c r="A36" s="29" t="s">
        <v>51</v>
      </c>
      <c r="E36" s="30" t="s">
        <v>529</v>
      </c>
    </row>
    <row r="37" spans="1:16" ht="318.75" x14ac:dyDescent="0.2">
      <c r="A37" t="s">
        <v>52</v>
      </c>
      <c r="E37" s="28" t="s">
        <v>526</v>
      </c>
    </row>
    <row r="38" spans="1:16" x14ac:dyDescent="0.2">
      <c r="A38" s="17" t="s">
        <v>45</v>
      </c>
      <c r="B38" s="21" t="s">
        <v>76</v>
      </c>
      <c r="C38" s="21" t="s">
        <v>530</v>
      </c>
      <c r="D38" s="17" t="s">
        <v>47</v>
      </c>
      <c r="E38" s="22" t="s">
        <v>531</v>
      </c>
      <c r="F38" s="23" t="s">
        <v>58</v>
      </c>
      <c r="G38" s="24">
        <v>28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7" t="s">
        <v>50</v>
      </c>
      <c r="E39" s="28" t="s">
        <v>47</v>
      </c>
    </row>
    <row r="40" spans="1:16" ht="38.25" x14ac:dyDescent="0.2">
      <c r="A40" s="29" t="s">
        <v>51</v>
      </c>
      <c r="E40" s="30" t="s">
        <v>532</v>
      </c>
    </row>
    <row r="41" spans="1:16" ht="280.5" x14ac:dyDescent="0.2">
      <c r="A41" t="s">
        <v>52</v>
      </c>
      <c r="E41" s="28" t="s">
        <v>533</v>
      </c>
    </row>
    <row r="42" spans="1:16" ht="25.5" x14ac:dyDescent="0.2">
      <c r="A42" s="17" t="s">
        <v>45</v>
      </c>
      <c r="B42" s="21" t="s">
        <v>40</v>
      </c>
      <c r="C42" s="21" t="s">
        <v>534</v>
      </c>
      <c r="D42" s="17" t="s">
        <v>498</v>
      </c>
      <c r="E42" s="22" t="s">
        <v>535</v>
      </c>
      <c r="F42" s="23" t="s">
        <v>58</v>
      </c>
      <c r="G42" s="24">
        <v>800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27" t="s">
        <v>50</v>
      </c>
      <c r="E43" s="28" t="s">
        <v>47</v>
      </c>
    </row>
    <row r="44" spans="1:16" x14ac:dyDescent="0.2">
      <c r="A44" s="29" t="s">
        <v>51</v>
      </c>
      <c r="E44" s="30" t="s">
        <v>536</v>
      </c>
    </row>
    <row r="45" spans="1:16" ht="114.75" x14ac:dyDescent="0.2">
      <c r="A45" t="s">
        <v>52</v>
      </c>
      <c r="E45" s="28" t="s">
        <v>537</v>
      </c>
    </row>
    <row r="46" spans="1:16" ht="25.5" x14ac:dyDescent="0.2">
      <c r="A46" s="17" t="s">
        <v>45</v>
      </c>
      <c r="B46" s="21" t="s">
        <v>42</v>
      </c>
      <c r="C46" s="21" t="s">
        <v>538</v>
      </c>
      <c r="D46" s="17" t="s">
        <v>498</v>
      </c>
      <c r="E46" s="22" t="s">
        <v>539</v>
      </c>
      <c r="F46" s="23" t="s">
        <v>58</v>
      </c>
      <c r="G46" s="24">
        <v>400</v>
      </c>
      <c r="H46" s="25">
        <v>0</v>
      </c>
      <c r="I46" s="26">
        <f>ROUND(ROUND(H46,2)*ROUND(G46,3),2)</f>
        <v>0</v>
      </c>
      <c r="O46">
        <f>(I46*0)/100</f>
        <v>0</v>
      </c>
      <c r="P46" t="s">
        <v>27</v>
      </c>
    </row>
    <row r="47" spans="1:16" x14ac:dyDescent="0.2">
      <c r="A47" s="27" t="s">
        <v>50</v>
      </c>
      <c r="E47" s="28" t="s">
        <v>47</v>
      </c>
    </row>
    <row r="48" spans="1:16" x14ac:dyDescent="0.2">
      <c r="A48" s="29" t="s">
        <v>51</v>
      </c>
      <c r="E48" s="30" t="s">
        <v>540</v>
      </c>
    </row>
    <row r="49" spans="1:16" ht="102" x14ac:dyDescent="0.2">
      <c r="A49" t="s">
        <v>52</v>
      </c>
      <c r="E49" s="28" t="s">
        <v>541</v>
      </c>
    </row>
    <row r="50" spans="1:16" x14ac:dyDescent="0.2">
      <c r="A50" s="17" t="s">
        <v>45</v>
      </c>
      <c r="B50" s="21" t="s">
        <v>86</v>
      </c>
      <c r="C50" s="21" t="s">
        <v>542</v>
      </c>
      <c r="D50" s="17" t="s">
        <v>47</v>
      </c>
      <c r="E50" s="22" t="s">
        <v>543</v>
      </c>
      <c r="F50" s="23" t="s">
        <v>58</v>
      </c>
      <c r="G50" s="24">
        <v>21.2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50</v>
      </c>
      <c r="E51" s="28" t="s">
        <v>47</v>
      </c>
    </row>
    <row r="52" spans="1:16" x14ac:dyDescent="0.2">
      <c r="A52" s="29" t="s">
        <v>51</v>
      </c>
      <c r="E52" s="30" t="s">
        <v>544</v>
      </c>
    </row>
    <row r="53" spans="1:16" ht="153" x14ac:dyDescent="0.2">
      <c r="A53" t="s">
        <v>52</v>
      </c>
      <c r="E53" s="28" t="s">
        <v>545</v>
      </c>
    </row>
    <row r="54" spans="1:16" x14ac:dyDescent="0.2">
      <c r="A54" s="17" t="s">
        <v>45</v>
      </c>
      <c r="B54" s="21" t="s">
        <v>90</v>
      </c>
      <c r="C54" s="21" t="s">
        <v>546</v>
      </c>
      <c r="D54" s="17" t="s">
        <v>47</v>
      </c>
      <c r="E54" s="22" t="s">
        <v>547</v>
      </c>
      <c r="F54" s="23" t="s">
        <v>548</v>
      </c>
      <c r="G54" s="24">
        <v>10.6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50</v>
      </c>
      <c r="E55" s="28" t="s">
        <v>47</v>
      </c>
    </row>
    <row r="56" spans="1:16" x14ac:dyDescent="0.2">
      <c r="A56" s="29" t="s">
        <v>51</v>
      </c>
      <c r="E56" s="30" t="s">
        <v>549</v>
      </c>
    </row>
    <row r="57" spans="1:16" ht="153" x14ac:dyDescent="0.2">
      <c r="A57" t="s">
        <v>52</v>
      </c>
      <c r="E57" s="28" t="s">
        <v>550</v>
      </c>
    </row>
    <row r="58" spans="1:16" x14ac:dyDescent="0.2">
      <c r="A58" s="17" t="s">
        <v>45</v>
      </c>
      <c r="B58" s="21" t="s">
        <v>94</v>
      </c>
      <c r="C58" s="21" t="s">
        <v>551</v>
      </c>
      <c r="D58" s="17" t="s">
        <v>47</v>
      </c>
      <c r="E58" s="22" t="s">
        <v>552</v>
      </c>
      <c r="F58" s="23" t="s">
        <v>70</v>
      </c>
      <c r="G58" s="24">
        <v>4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50</v>
      </c>
      <c r="E59" s="28" t="s">
        <v>47</v>
      </c>
    </row>
    <row r="60" spans="1:16" x14ac:dyDescent="0.2">
      <c r="A60" s="29" t="s">
        <v>51</v>
      </c>
      <c r="E60" s="30" t="s">
        <v>553</v>
      </c>
    </row>
    <row r="61" spans="1:16" ht="255" x14ac:dyDescent="0.2">
      <c r="A61" t="s">
        <v>52</v>
      </c>
      <c r="E61" s="28" t="s">
        <v>554</v>
      </c>
    </row>
    <row r="62" spans="1:16" x14ac:dyDescent="0.2">
      <c r="A62" s="17" t="s">
        <v>45</v>
      </c>
      <c r="B62" s="21" t="s">
        <v>97</v>
      </c>
      <c r="C62" s="21" t="s">
        <v>555</v>
      </c>
      <c r="D62" s="17" t="s">
        <v>47</v>
      </c>
      <c r="E62" s="22" t="s">
        <v>556</v>
      </c>
      <c r="F62" s="23" t="s">
        <v>70</v>
      </c>
      <c r="G62" s="24">
        <v>42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50</v>
      </c>
      <c r="E63" s="28" t="s">
        <v>47</v>
      </c>
    </row>
    <row r="64" spans="1:16" x14ac:dyDescent="0.2">
      <c r="A64" s="29" t="s">
        <v>51</v>
      </c>
      <c r="E64" s="30" t="s">
        <v>557</v>
      </c>
    </row>
    <row r="65" spans="1:18" ht="153" x14ac:dyDescent="0.2">
      <c r="A65" t="s">
        <v>52</v>
      </c>
      <c r="E65" s="28" t="s">
        <v>558</v>
      </c>
    </row>
    <row r="66" spans="1:18" x14ac:dyDescent="0.2">
      <c r="A66" s="17" t="s">
        <v>45</v>
      </c>
      <c r="B66" s="21" t="s">
        <v>101</v>
      </c>
      <c r="C66" s="21" t="s">
        <v>559</v>
      </c>
      <c r="D66" s="17" t="s">
        <v>47</v>
      </c>
      <c r="E66" s="22" t="s">
        <v>560</v>
      </c>
      <c r="F66" s="23" t="s">
        <v>65</v>
      </c>
      <c r="G66" s="24">
        <v>37.799999999999997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27" t="s">
        <v>50</v>
      </c>
      <c r="E67" s="28" t="s">
        <v>47</v>
      </c>
    </row>
    <row r="68" spans="1:18" ht="38.25" x14ac:dyDescent="0.2">
      <c r="A68" s="29" t="s">
        <v>51</v>
      </c>
      <c r="E68" s="30" t="s">
        <v>561</v>
      </c>
    </row>
    <row r="69" spans="1:18" ht="38.25" x14ac:dyDescent="0.2">
      <c r="A69" t="s">
        <v>52</v>
      </c>
      <c r="E69" s="28" t="s">
        <v>562</v>
      </c>
    </row>
    <row r="70" spans="1:18" x14ac:dyDescent="0.2">
      <c r="A70" s="17" t="s">
        <v>45</v>
      </c>
      <c r="B70" s="21" t="s">
        <v>105</v>
      </c>
      <c r="C70" s="21" t="s">
        <v>563</v>
      </c>
      <c r="D70" s="17" t="s">
        <v>498</v>
      </c>
      <c r="E70" s="22" t="s">
        <v>564</v>
      </c>
      <c r="F70" s="23" t="s">
        <v>70</v>
      </c>
      <c r="G70" s="24">
        <v>4</v>
      </c>
      <c r="H70" s="25">
        <v>0</v>
      </c>
      <c r="I70" s="26">
        <f>ROUND(ROUND(H70,2)*ROUND(G70,3),2)</f>
        <v>0</v>
      </c>
      <c r="O70">
        <f>(I70*21)/100</f>
        <v>0</v>
      </c>
      <c r="P70" t="s">
        <v>23</v>
      </c>
    </row>
    <row r="71" spans="1:18" x14ac:dyDescent="0.2">
      <c r="A71" s="27" t="s">
        <v>50</v>
      </c>
      <c r="E71" s="28" t="s">
        <v>47</v>
      </c>
    </row>
    <row r="72" spans="1:18" x14ac:dyDescent="0.2">
      <c r="A72" s="29" t="s">
        <v>51</v>
      </c>
      <c r="E72" s="30" t="s">
        <v>565</v>
      </c>
    </row>
    <row r="73" spans="1:18" ht="38.25" x14ac:dyDescent="0.2">
      <c r="A73" t="s">
        <v>52</v>
      </c>
      <c r="E73" s="28" t="s">
        <v>566</v>
      </c>
    </row>
    <row r="74" spans="1:18" ht="12.75" customHeight="1" x14ac:dyDescent="0.2">
      <c r="A74" s="5" t="s">
        <v>43</v>
      </c>
      <c r="B74" s="5"/>
      <c r="C74" s="31" t="s">
        <v>40</v>
      </c>
      <c r="D74" s="5"/>
      <c r="E74" s="19" t="s">
        <v>567</v>
      </c>
      <c r="F74" s="5"/>
      <c r="G74" s="5"/>
      <c r="H74" s="5"/>
      <c r="I74" s="32">
        <f>0+Q74</f>
        <v>0</v>
      </c>
      <c r="O74">
        <f>0+R74</f>
        <v>0</v>
      </c>
      <c r="Q74">
        <f>0+I75+I79+I83+I87+I91+I95+I99+I103+I107+I111+I115</f>
        <v>0</v>
      </c>
      <c r="R74">
        <f>0+O75+O79+O83+O87+O91+O95+O99+O103+O107+O111+O115</f>
        <v>0</v>
      </c>
    </row>
    <row r="75" spans="1:18" x14ac:dyDescent="0.2">
      <c r="A75" s="17" t="s">
        <v>45</v>
      </c>
      <c r="B75" s="21" t="s">
        <v>109</v>
      </c>
      <c r="C75" s="21" t="s">
        <v>568</v>
      </c>
      <c r="D75" s="17" t="s">
        <v>47</v>
      </c>
      <c r="E75" s="22" t="s">
        <v>569</v>
      </c>
      <c r="F75" s="23" t="s">
        <v>58</v>
      </c>
      <c r="G75" s="24">
        <v>14.4</v>
      </c>
      <c r="H75" s="25">
        <v>0</v>
      </c>
      <c r="I75" s="26">
        <f>ROUND(ROUND(H75,2)*ROUND(G75,3),2)</f>
        <v>0</v>
      </c>
      <c r="O75">
        <f>(I75*21)/100</f>
        <v>0</v>
      </c>
      <c r="P75" t="s">
        <v>23</v>
      </c>
    </row>
    <row r="76" spans="1:18" x14ac:dyDescent="0.2">
      <c r="A76" s="27" t="s">
        <v>50</v>
      </c>
      <c r="E76" s="28" t="s">
        <v>47</v>
      </c>
    </row>
    <row r="77" spans="1:18" x14ac:dyDescent="0.2">
      <c r="A77" s="29" t="s">
        <v>51</v>
      </c>
      <c r="E77" s="30" t="s">
        <v>570</v>
      </c>
    </row>
    <row r="78" spans="1:18" ht="140.25" x14ac:dyDescent="0.2">
      <c r="A78" t="s">
        <v>52</v>
      </c>
      <c r="E78" s="28" t="s">
        <v>571</v>
      </c>
    </row>
    <row r="79" spans="1:18" x14ac:dyDescent="0.2">
      <c r="A79" s="17" t="s">
        <v>45</v>
      </c>
      <c r="B79" s="21" t="s">
        <v>112</v>
      </c>
      <c r="C79" s="21" t="s">
        <v>572</v>
      </c>
      <c r="D79" s="17" t="s">
        <v>47</v>
      </c>
      <c r="E79" s="22" t="s">
        <v>573</v>
      </c>
      <c r="F79" s="23" t="s">
        <v>70</v>
      </c>
      <c r="G79" s="24">
        <v>2</v>
      </c>
      <c r="H79" s="25">
        <v>0</v>
      </c>
      <c r="I79" s="26">
        <f>ROUND(ROUND(H79,2)*ROUND(G79,3),2)</f>
        <v>0</v>
      </c>
      <c r="O79">
        <f>(I79*21)/100</f>
        <v>0</v>
      </c>
      <c r="P79" t="s">
        <v>23</v>
      </c>
    </row>
    <row r="80" spans="1:18" x14ac:dyDescent="0.2">
      <c r="A80" s="27" t="s">
        <v>50</v>
      </c>
      <c r="E80" s="28" t="s">
        <v>47</v>
      </c>
    </row>
    <row r="81" spans="1:16" x14ac:dyDescent="0.2">
      <c r="A81" s="29" t="s">
        <v>51</v>
      </c>
      <c r="E81" s="30" t="s">
        <v>574</v>
      </c>
    </row>
    <row r="82" spans="1:16" ht="140.25" x14ac:dyDescent="0.2">
      <c r="A82" t="s">
        <v>52</v>
      </c>
      <c r="E82" s="28" t="s">
        <v>575</v>
      </c>
    </row>
    <row r="83" spans="1:16" x14ac:dyDescent="0.2">
      <c r="A83" s="17" t="s">
        <v>45</v>
      </c>
      <c r="B83" s="21" t="s">
        <v>116</v>
      </c>
      <c r="C83" s="21" t="s">
        <v>576</v>
      </c>
      <c r="D83" s="17" t="s">
        <v>47</v>
      </c>
      <c r="E83" s="22" t="s">
        <v>577</v>
      </c>
      <c r="F83" s="23" t="s">
        <v>70</v>
      </c>
      <c r="G83" s="24">
        <v>2</v>
      </c>
      <c r="H83" s="25">
        <v>0</v>
      </c>
      <c r="I83" s="26">
        <f>ROUND(ROUND(H83,2)*ROUND(G83,3),2)</f>
        <v>0</v>
      </c>
      <c r="O83">
        <f>(I83*21)/100</f>
        <v>0</v>
      </c>
      <c r="P83" t="s">
        <v>23</v>
      </c>
    </row>
    <row r="84" spans="1:16" x14ac:dyDescent="0.2">
      <c r="A84" s="27" t="s">
        <v>50</v>
      </c>
      <c r="E84" s="28" t="s">
        <v>47</v>
      </c>
    </row>
    <row r="85" spans="1:16" x14ac:dyDescent="0.2">
      <c r="A85" s="29" t="s">
        <v>51</v>
      </c>
      <c r="E85" s="30" t="s">
        <v>574</v>
      </c>
    </row>
    <row r="86" spans="1:16" ht="114.75" x14ac:dyDescent="0.2">
      <c r="A86" t="s">
        <v>52</v>
      </c>
      <c r="E86" s="28" t="s">
        <v>578</v>
      </c>
    </row>
    <row r="87" spans="1:16" x14ac:dyDescent="0.2">
      <c r="A87" s="17" t="s">
        <v>45</v>
      </c>
      <c r="B87" s="21" t="s">
        <v>119</v>
      </c>
      <c r="C87" s="21" t="s">
        <v>579</v>
      </c>
      <c r="D87" s="17" t="s">
        <v>47</v>
      </c>
      <c r="E87" s="22" t="s">
        <v>580</v>
      </c>
      <c r="F87" s="23" t="s">
        <v>49</v>
      </c>
      <c r="G87" s="24">
        <v>104.86</v>
      </c>
      <c r="H87" s="25">
        <v>0</v>
      </c>
      <c r="I87" s="26">
        <f>ROUND(ROUND(H87,2)*ROUND(G87,3),2)</f>
        <v>0</v>
      </c>
      <c r="O87">
        <f>(I87*21)/100</f>
        <v>0</v>
      </c>
      <c r="P87" t="s">
        <v>23</v>
      </c>
    </row>
    <row r="88" spans="1:16" x14ac:dyDescent="0.2">
      <c r="A88" s="27" t="s">
        <v>50</v>
      </c>
      <c r="E88" s="28" t="s">
        <v>47</v>
      </c>
    </row>
    <row r="89" spans="1:16" ht="51" x14ac:dyDescent="0.2">
      <c r="A89" s="29" t="s">
        <v>51</v>
      </c>
      <c r="E89" s="30" t="s">
        <v>581</v>
      </c>
    </row>
    <row r="90" spans="1:16" ht="140.25" x14ac:dyDescent="0.2">
      <c r="A90" t="s">
        <v>52</v>
      </c>
      <c r="E90" s="28" t="s">
        <v>582</v>
      </c>
    </row>
    <row r="91" spans="1:16" ht="25.5" x14ac:dyDescent="0.2">
      <c r="A91" s="17" t="s">
        <v>45</v>
      </c>
      <c r="B91" s="21" t="s">
        <v>123</v>
      </c>
      <c r="C91" s="21" t="s">
        <v>583</v>
      </c>
      <c r="D91" s="17" t="s">
        <v>47</v>
      </c>
      <c r="E91" s="22" t="s">
        <v>584</v>
      </c>
      <c r="F91" s="23" t="s">
        <v>585</v>
      </c>
      <c r="G91" s="24">
        <v>3145.8</v>
      </c>
      <c r="H91" s="25">
        <v>0</v>
      </c>
      <c r="I91" s="26">
        <f>ROUND(ROUND(H91,2)*ROUND(G91,3),2)</f>
        <v>0</v>
      </c>
      <c r="O91">
        <f>(I91*21)/100</f>
        <v>0</v>
      </c>
      <c r="P91" t="s">
        <v>23</v>
      </c>
    </row>
    <row r="92" spans="1:16" x14ac:dyDescent="0.2">
      <c r="A92" s="27" t="s">
        <v>50</v>
      </c>
      <c r="E92" s="28" t="s">
        <v>47</v>
      </c>
    </row>
    <row r="93" spans="1:16" ht="63.75" x14ac:dyDescent="0.2">
      <c r="A93" s="29" t="s">
        <v>51</v>
      </c>
      <c r="E93" s="30" t="s">
        <v>586</v>
      </c>
    </row>
    <row r="94" spans="1:16" ht="127.5" x14ac:dyDescent="0.2">
      <c r="A94" t="s">
        <v>52</v>
      </c>
      <c r="E94" s="28" t="s">
        <v>587</v>
      </c>
    </row>
    <row r="95" spans="1:16" ht="25.5" x14ac:dyDescent="0.2">
      <c r="A95" s="17" t="s">
        <v>45</v>
      </c>
      <c r="B95" s="21" t="s">
        <v>128</v>
      </c>
      <c r="C95" s="21" t="s">
        <v>588</v>
      </c>
      <c r="D95" s="17" t="s">
        <v>47</v>
      </c>
      <c r="E95" s="22" t="s">
        <v>589</v>
      </c>
      <c r="F95" s="23" t="s">
        <v>58</v>
      </c>
      <c r="G95" s="24">
        <v>28</v>
      </c>
      <c r="H95" s="25">
        <v>0</v>
      </c>
      <c r="I95" s="26">
        <f>ROUND(ROUND(H95,2)*ROUND(G95,3),2)</f>
        <v>0</v>
      </c>
      <c r="O95">
        <f>(I95*21)/100</f>
        <v>0</v>
      </c>
      <c r="P95" t="s">
        <v>23</v>
      </c>
    </row>
    <row r="96" spans="1:16" x14ac:dyDescent="0.2">
      <c r="A96" s="27" t="s">
        <v>50</v>
      </c>
      <c r="E96" s="28" t="s">
        <v>47</v>
      </c>
    </row>
    <row r="97" spans="1:16" ht="38.25" x14ac:dyDescent="0.2">
      <c r="A97" s="29" t="s">
        <v>51</v>
      </c>
      <c r="E97" s="30" t="s">
        <v>590</v>
      </c>
    </row>
    <row r="98" spans="1:16" ht="178.5" x14ac:dyDescent="0.2">
      <c r="A98" t="s">
        <v>52</v>
      </c>
      <c r="E98" s="28" t="s">
        <v>591</v>
      </c>
    </row>
    <row r="99" spans="1:16" ht="25.5" x14ac:dyDescent="0.2">
      <c r="A99" s="17" t="s">
        <v>45</v>
      </c>
      <c r="B99" s="21" t="s">
        <v>131</v>
      </c>
      <c r="C99" s="21" t="s">
        <v>592</v>
      </c>
      <c r="D99" s="17" t="s">
        <v>47</v>
      </c>
      <c r="E99" s="22" t="s">
        <v>593</v>
      </c>
      <c r="F99" s="23" t="s">
        <v>58</v>
      </c>
      <c r="G99" s="24">
        <v>25.4</v>
      </c>
      <c r="H99" s="25">
        <v>0</v>
      </c>
      <c r="I99" s="26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27" t="s">
        <v>50</v>
      </c>
      <c r="E100" s="28" t="s">
        <v>47</v>
      </c>
    </row>
    <row r="101" spans="1:16" x14ac:dyDescent="0.2">
      <c r="A101" s="29" t="s">
        <v>51</v>
      </c>
      <c r="E101" s="30" t="s">
        <v>594</v>
      </c>
    </row>
    <row r="102" spans="1:16" ht="178.5" x14ac:dyDescent="0.2">
      <c r="A102" t="s">
        <v>52</v>
      </c>
      <c r="E102" s="28" t="s">
        <v>595</v>
      </c>
    </row>
    <row r="103" spans="1:16" ht="38.25" x14ac:dyDescent="0.2">
      <c r="A103" s="17" t="s">
        <v>45</v>
      </c>
      <c r="B103" s="21" t="s">
        <v>134</v>
      </c>
      <c r="C103" s="21" t="s">
        <v>596</v>
      </c>
      <c r="D103" s="17" t="s">
        <v>47</v>
      </c>
      <c r="E103" s="22" t="s">
        <v>597</v>
      </c>
      <c r="F103" s="23" t="s">
        <v>598</v>
      </c>
      <c r="G103" s="24">
        <v>533.4</v>
      </c>
      <c r="H103" s="25">
        <v>0</v>
      </c>
      <c r="I103" s="26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27" t="s">
        <v>50</v>
      </c>
      <c r="E104" s="28" t="s">
        <v>47</v>
      </c>
    </row>
    <row r="105" spans="1:16" ht="51" x14ac:dyDescent="0.2">
      <c r="A105" s="29" t="s">
        <v>51</v>
      </c>
      <c r="E105" s="30" t="s">
        <v>599</v>
      </c>
    </row>
    <row r="106" spans="1:16" ht="102" x14ac:dyDescent="0.2">
      <c r="A106" t="s">
        <v>52</v>
      </c>
      <c r="E106" s="28" t="s">
        <v>600</v>
      </c>
    </row>
    <row r="107" spans="1:16" x14ac:dyDescent="0.2">
      <c r="A107" s="17" t="s">
        <v>45</v>
      </c>
      <c r="B107" s="21" t="s">
        <v>138</v>
      </c>
      <c r="C107" s="21" t="s">
        <v>601</v>
      </c>
      <c r="D107" s="17" t="s">
        <v>47</v>
      </c>
      <c r="E107" s="22" t="s">
        <v>602</v>
      </c>
      <c r="F107" s="23" t="s">
        <v>70</v>
      </c>
      <c r="G107" s="24">
        <v>2</v>
      </c>
      <c r="H107" s="25">
        <v>0</v>
      </c>
      <c r="I107" s="26">
        <f>ROUND(ROUND(H107,2)*ROUND(G107,3),2)</f>
        <v>0</v>
      </c>
      <c r="O107">
        <f>(I107*21)/100</f>
        <v>0</v>
      </c>
      <c r="P107" t="s">
        <v>23</v>
      </c>
    </row>
    <row r="108" spans="1:16" x14ac:dyDescent="0.2">
      <c r="A108" s="27" t="s">
        <v>50</v>
      </c>
      <c r="E108" s="28" t="s">
        <v>47</v>
      </c>
    </row>
    <row r="109" spans="1:16" x14ac:dyDescent="0.2">
      <c r="A109" s="29" t="s">
        <v>51</v>
      </c>
      <c r="E109" s="30" t="s">
        <v>574</v>
      </c>
    </row>
    <row r="110" spans="1:16" ht="127.5" x14ac:dyDescent="0.2">
      <c r="A110" t="s">
        <v>52</v>
      </c>
      <c r="E110" s="28" t="s">
        <v>603</v>
      </c>
    </row>
    <row r="111" spans="1:16" ht="25.5" x14ac:dyDescent="0.2">
      <c r="A111" s="17" t="s">
        <v>45</v>
      </c>
      <c r="B111" s="21" t="s">
        <v>142</v>
      </c>
      <c r="C111" s="21" t="s">
        <v>604</v>
      </c>
      <c r="D111" s="17" t="s">
        <v>498</v>
      </c>
      <c r="E111" s="22" t="s">
        <v>605</v>
      </c>
      <c r="F111" s="23" t="s">
        <v>58</v>
      </c>
      <c r="G111" s="24">
        <v>24</v>
      </c>
      <c r="H111" s="25">
        <v>0</v>
      </c>
      <c r="I111" s="26">
        <f>ROUND(ROUND(H111,2)*ROUND(G111,3),2)</f>
        <v>0</v>
      </c>
      <c r="O111">
        <f>(I111*21)/100</f>
        <v>0</v>
      </c>
      <c r="P111" t="s">
        <v>23</v>
      </c>
    </row>
    <row r="112" spans="1:16" x14ac:dyDescent="0.2">
      <c r="A112" s="27" t="s">
        <v>50</v>
      </c>
      <c r="E112" s="28" t="s">
        <v>47</v>
      </c>
    </row>
    <row r="113" spans="1:18" x14ac:dyDescent="0.2">
      <c r="A113" s="29" t="s">
        <v>51</v>
      </c>
      <c r="E113" s="30" t="s">
        <v>606</v>
      </c>
    </row>
    <row r="114" spans="1:18" ht="63.75" x14ac:dyDescent="0.2">
      <c r="A114" t="s">
        <v>52</v>
      </c>
      <c r="E114" s="28" t="s">
        <v>607</v>
      </c>
    </row>
    <row r="115" spans="1:18" x14ac:dyDescent="0.2">
      <c r="A115" s="17" t="s">
        <v>45</v>
      </c>
      <c r="B115" s="21" t="s">
        <v>146</v>
      </c>
      <c r="C115" s="21" t="s">
        <v>608</v>
      </c>
      <c r="D115" s="17" t="s">
        <v>498</v>
      </c>
      <c r="E115" s="22" t="s">
        <v>609</v>
      </c>
      <c r="F115" s="23" t="s">
        <v>65</v>
      </c>
      <c r="G115" s="24">
        <v>95.04</v>
      </c>
      <c r="H115" s="25">
        <v>0</v>
      </c>
      <c r="I115" s="26">
        <f>ROUND(ROUND(H115,2)*ROUND(G115,3),2)</f>
        <v>0</v>
      </c>
      <c r="O115">
        <f>(I115*21)/100</f>
        <v>0</v>
      </c>
      <c r="P115" t="s">
        <v>23</v>
      </c>
    </row>
    <row r="116" spans="1:18" x14ac:dyDescent="0.2">
      <c r="A116" s="27" t="s">
        <v>50</v>
      </c>
      <c r="E116" s="28" t="s">
        <v>47</v>
      </c>
    </row>
    <row r="117" spans="1:18" ht="38.25" x14ac:dyDescent="0.2">
      <c r="A117" s="29" t="s">
        <v>51</v>
      </c>
      <c r="E117" s="30" t="s">
        <v>610</v>
      </c>
    </row>
    <row r="118" spans="1:18" x14ac:dyDescent="0.2">
      <c r="A118" t="s">
        <v>52</v>
      </c>
      <c r="E118" s="28" t="s">
        <v>47</v>
      </c>
    </row>
    <row r="119" spans="1:18" ht="12.75" customHeight="1" x14ac:dyDescent="0.2">
      <c r="A119" s="5" t="s">
        <v>43</v>
      </c>
      <c r="B119" s="5"/>
      <c r="C119" s="31" t="s">
        <v>17</v>
      </c>
      <c r="D119" s="5"/>
      <c r="E119" s="19" t="s">
        <v>481</v>
      </c>
      <c r="F119" s="5"/>
      <c r="G119" s="5"/>
      <c r="H119" s="5"/>
      <c r="I119" s="32">
        <f>0+Q119</f>
        <v>0</v>
      </c>
      <c r="O119">
        <f>0+R119</f>
        <v>0</v>
      </c>
      <c r="Q119">
        <f>0+I120+I124+I128+I132</f>
        <v>0</v>
      </c>
      <c r="R119">
        <f>0+O120+O124+O128+O132</f>
        <v>0</v>
      </c>
    </row>
    <row r="120" spans="1:18" ht="25.5" x14ac:dyDescent="0.2">
      <c r="A120" s="17" t="s">
        <v>45</v>
      </c>
      <c r="B120" s="21" t="s">
        <v>150</v>
      </c>
      <c r="C120" s="21" t="s">
        <v>611</v>
      </c>
      <c r="D120" s="17" t="s">
        <v>47</v>
      </c>
      <c r="E120" s="22" t="s">
        <v>612</v>
      </c>
      <c r="F120" s="23" t="s">
        <v>485</v>
      </c>
      <c r="G120" s="24">
        <v>188.74799999999999</v>
      </c>
      <c r="H120" s="25">
        <v>0</v>
      </c>
      <c r="I120" s="26">
        <f>ROUND(ROUND(H120,2)*ROUND(G120,3),2)</f>
        <v>0</v>
      </c>
      <c r="O120">
        <f>(I120*21)/100</f>
        <v>0</v>
      </c>
      <c r="P120" t="s">
        <v>23</v>
      </c>
    </row>
    <row r="121" spans="1:18" ht="25.5" x14ac:dyDescent="0.2">
      <c r="A121" s="27" t="s">
        <v>50</v>
      </c>
      <c r="E121" s="28" t="s">
        <v>486</v>
      </c>
    </row>
    <row r="122" spans="1:18" ht="63.75" x14ac:dyDescent="0.2">
      <c r="A122" s="29" t="s">
        <v>51</v>
      </c>
      <c r="E122" s="30" t="s">
        <v>613</v>
      </c>
    </row>
    <row r="123" spans="1:18" ht="165.75" x14ac:dyDescent="0.2">
      <c r="A123" t="s">
        <v>52</v>
      </c>
      <c r="E123" s="28" t="s">
        <v>487</v>
      </c>
    </row>
    <row r="124" spans="1:18" ht="25.5" x14ac:dyDescent="0.2">
      <c r="A124" s="17" t="s">
        <v>45</v>
      </c>
      <c r="B124" s="21" t="s">
        <v>153</v>
      </c>
      <c r="C124" s="21" t="s">
        <v>614</v>
      </c>
      <c r="D124" s="17" t="s">
        <v>47</v>
      </c>
      <c r="E124" s="22" t="s">
        <v>615</v>
      </c>
      <c r="F124" s="23" t="s">
        <v>485</v>
      </c>
      <c r="G124" s="24">
        <v>1.2999999999999999E-2</v>
      </c>
      <c r="H124" s="25">
        <v>0</v>
      </c>
      <c r="I124" s="26">
        <f>ROUND(ROUND(H124,2)*ROUND(G124,3),2)</f>
        <v>0</v>
      </c>
      <c r="O124">
        <f>(I124*21)/100</f>
        <v>0</v>
      </c>
      <c r="P124" t="s">
        <v>23</v>
      </c>
    </row>
    <row r="125" spans="1:18" ht="25.5" x14ac:dyDescent="0.2">
      <c r="A125" s="27" t="s">
        <v>50</v>
      </c>
      <c r="E125" s="28" t="s">
        <v>486</v>
      </c>
    </row>
    <row r="126" spans="1:18" ht="38.25" x14ac:dyDescent="0.2">
      <c r="A126" s="29" t="s">
        <v>51</v>
      </c>
      <c r="E126" s="30" t="s">
        <v>616</v>
      </c>
    </row>
    <row r="127" spans="1:18" ht="165.75" x14ac:dyDescent="0.2">
      <c r="A127" t="s">
        <v>52</v>
      </c>
      <c r="E127" s="28" t="s">
        <v>617</v>
      </c>
    </row>
    <row r="128" spans="1:18" ht="25.5" x14ac:dyDescent="0.2">
      <c r="A128" s="17" t="s">
        <v>45</v>
      </c>
      <c r="B128" s="21" t="s">
        <v>157</v>
      </c>
      <c r="C128" s="21" t="s">
        <v>618</v>
      </c>
      <c r="D128" s="17" t="s">
        <v>47</v>
      </c>
      <c r="E128" s="22" t="s">
        <v>619</v>
      </c>
      <c r="F128" s="23" t="s">
        <v>485</v>
      </c>
      <c r="G128" s="24">
        <v>1.7000000000000001E-2</v>
      </c>
      <c r="H128" s="25">
        <v>0</v>
      </c>
      <c r="I128" s="26">
        <f>ROUND(ROUND(H128,2)*ROUND(G128,3),2)</f>
        <v>0</v>
      </c>
      <c r="O128">
        <f>(I128*21)/100</f>
        <v>0</v>
      </c>
      <c r="P128" t="s">
        <v>23</v>
      </c>
    </row>
    <row r="129" spans="1:16" ht="25.5" x14ac:dyDescent="0.2">
      <c r="A129" s="27" t="s">
        <v>50</v>
      </c>
      <c r="E129" s="28" t="s">
        <v>486</v>
      </c>
    </row>
    <row r="130" spans="1:16" ht="51" x14ac:dyDescent="0.2">
      <c r="A130" s="29" t="s">
        <v>51</v>
      </c>
      <c r="E130" s="30" t="s">
        <v>620</v>
      </c>
    </row>
    <row r="131" spans="1:16" ht="165.75" x14ac:dyDescent="0.2">
      <c r="A131" t="s">
        <v>52</v>
      </c>
      <c r="E131" s="28" t="s">
        <v>487</v>
      </c>
    </row>
    <row r="132" spans="1:16" ht="25.5" x14ac:dyDescent="0.2">
      <c r="A132" s="17" t="s">
        <v>45</v>
      </c>
      <c r="B132" s="21" t="s">
        <v>269</v>
      </c>
      <c r="C132" s="21" t="s">
        <v>621</v>
      </c>
      <c r="D132" s="17" t="s">
        <v>47</v>
      </c>
      <c r="E132" s="22" t="s">
        <v>622</v>
      </c>
      <c r="F132" s="23" t="s">
        <v>485</v>
      </c>
      <c r="G132" s="24">
        <v>3.04</v>
      </c>
      <c r="H132" s="25">
        <v>0</v>
      </c>
      <c r="I132" s="26">
        <f>ROUND(ROUND(H132,2)*ROUND(G132,3),2)</f>
        <v>0</v>
      </c>
      <c r="O132">
        <f>(I132*21)/100</f>
        <v>0</v>
      </c>
      <c r="P132" t="s">
        <v>23</v>
      </c>
    </row>
    <row r="133" spans="1:16" ht="25.5" x14ac:dyDescent="0.2">
      <c r="A133" s="27" t="s">
        <v>50</v>
      </c>
      <c r="E133" s="28" t="s">
        <v>486</v>
      </c>
    </row>
    <row r="134" spans="1:16" ht="38.25" x14ac:dyDescent="0.2">
      <c r="A134" s="29" t="s">
        <v>51</v>
      </c>
      <c r="E134" s="30" t="s">
        <v>623</v>
      </c>
    </row>
    <row r="135" spans="1:16" ht="165.75" x14ac:dyDescent="0.2">
      <c r="A135" t="s">
        <v>52</v>
      </c>
      <c r="E135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9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0+O8+O41+O98+O107+O116+O129+O138+O143+O168+O197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624</v>
      </c>
      <c r="I3" s="33">
        <f>0+I8+I41+I98+I107+I116+I129+I138+I143+I168+I197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624</v>
      </c>
      <c r="D4" s="45"/>
      <c r="E4" s="13" t="s">
        <v>625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0+I9+I13+I17+I21+I25+I29+I33+I37</f>
        <v>0</v>
      </c>
      <c r="R8">
        <f>0+O9+O13+O17+O21+O25+O29+O33+O37</f>
        <v>0</v>
      </c>
    </row>
    <row r="9" spans="1:18" x14ac:dyDescent="0.2">
      <c r="A9" s="17" t="s">
        <v>45</v>
      </c>
      <c r="B9" s="21" t="s">
        <v>29</v>
      </c>
      <c r="C9" s="21" t="s">
        <v>626</v>
      </c>
      <c r="D9" s="17" t="s">
        <v>47</v>
      </c>
      <c r="E9" s="22" t="s">
        <v>627</v>
      </c>
      <c r="F9" s="23" t="s">
        <v>70</v>
      </c>
      <c r="G9" s="24">
        <v>4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50</v>
      </c>
      <c r="E10" s="28" t="s">
        <v>47</v>
      </c>
    </row>
    <row r="11" spans="1:18" ht="38.25" x14ac:dyDescent="0.2">
      <c r="A11" s="29" t="s">
        <v>51</v>
      </c>
      <c r="E11" s="30" t="s">
        <v>628</v>
      </c>
    </row>
    <row r="12" spans="1:18" ht="25.5" x14ac:dyDescent="0.2">
      <c r="A12" t="s">
        <v>52</v>
      </c>
      <c r="E12" s="28" t="s">
        <v>629</v>
      </c>
    </row>
    <row r="13" spans="1:18" x14ac:dyDescent="0.2">
      <c r="A13" s="17" t="s">
        <v>45</v>
      </c>
      <c r="B13" s="21" t="s">
        <v>23</v>
      </c>
      <c r="C13" s="21" t="s">
        <v>504</v>
      </c>
      <c r="D13" s="17" t="s">
        <v>498</v>
      </c>
      <c r="E13" s="22" t="s">
        <v>505</v>
      </c>
      <c r="F13" s="23" t="s">
        <v>70</v>
      </c>
      <c r="G13" s="24">
        <v>1</v>
      </c>
      <c r="H13" s="25">
        <v>0</v>
      </c>
      <c r="I13" s="26">
        <f>ROUND(ROUND(H13,2)*ROUND(G13,3),2)</f>
        <v>0</v>
      </c>
      <c r="O13">
        <f>(I13*0)/100</f>
        <v>0</v>
      </c>
      <c r="P13" t="s">
        <v>27</v>
      </c>
    </row>
    <row r="14" spans="1:18" ht="25.5" x14ac:dyDescent="0.2">
      <c r="A14" s="27" t="s">
        <v>50</v>
      </c>
      <c r="E14" s="28" t="s">
        <v>506</v>
      </c>
    </row>
    <row r="15" spans="1:18" x14ac:dyDescent="0.2">
      <c r="A15" s="29" t="s">
        <v>51</v>
      </c>
      <c r="E15" s="30" t="s">
        <v>507</v>
      </c>
    </row>
    <row r="16" spans="1:18" x14ac:dyDescent="0.2">
      <c r="A16" t="s">
        <v>52</v>
      </c>
      <c r="E16" s="28" t="s">
        <v>508</v>
      </c>
    </row>
    <row r="17" spans="1:16" ht="25.5" x14ac:dyDescent="0.2">
      <c r="A17" s="17" t="s">
        <v>45</v>
      </c>
      <c r="B17" s="21" t="s">
        <v>22</v>
      </c>
      <c r="C17" s="21" t="s">
        <v>630</v>
      </c>
      <c r="D17" s="17" t="s">
        <v>498</v>
      </c>
      <c r="E17" s="22" t="s">
        <v>631</v>
      </c>
      <c r="F17" s="23" t="s">
        <v>70</v>
      </c>
      <c r="G17" s="24">
        <v>2</v>
      </c>
      <c r="H17" s="25">
        <v>0</v>
      </c>
      <c r="I17" s="26">
        <f>ROUND(ROUND(H17,2)*ROUND(G17,3),2)</f>
        <v>0</v>
      </c>
      <c r="O17">
        <f>(I17*0)/100</f>
        <v>0</v>
      </c>
      <c r="P17" t="s">
        <v>27</v>
      </c>
    </row>
    <row r="18" spans="1:16" x14ac:dyDescent="0.2">
      <c r="A18" s="27" t="s">
        <v>50</v>
      </c>
      <c r="E18" s="28" t="s">
        <v>632</v>
      </c>
    </row>
    <row r="19" spans="1:16" x14ac:dyDescent="0.2">
      <c r="A19" s="29" t="s">
        <v>51</v>
      </c>
      <c r="E19" s="30" t="s">
        <v>633</v>
      </c>
    </row>
    <row r="20" spans="1:16" x14ac:dyDescent="0.2">
      <c r="A20" t="s">
        <v>52</v>
      </c>
      <c r="E20" s="28" t="s">
        <v>508</v>
      </c>
    </row>
    <row r="21" spans="1:16" x14ac:dyDescent="0.2">
      <c r="A21" s="17" t="s">
        <v>45</v>
      </c>
      <c r="B21" s="21" t="s">
        <v>33</v>
      </c>
      <c r="C21" s="21" t="s">
        <v>634</v>
      </c>
      <c r="D21" s="17" t="s">
        <v>498</v>
      </c>
      <c r="E21" s="22" t="s">
        <v>635</v>
      </c>
      <c r="F21" s="23" t="s">
        <v>511</v>
      </c>
      <c r="G21" s="24">
        <v>2</v>
      </c>
      <c r="H21" s="25">
        <v>0</v>
      </c>
      <c r="I21" s="26">
        <f>ROUND(ROUND(H21,2)*ROUND(G21,3),2)</f>
        <v>0</v>
      </c>
      <c r="O21">
        <f>(I21*0)/100</f>
        <v>0</v>
      </c>
      <c r="P21" t="s">
        <v>27</v>
      </c>
    </row>
    <row r="22" spans="1:16" ht="51" x14ac:dyDescent="0.2">
      <c r="A22" s="27" t="s">
        <v>50</v>
      </c>
      <c r="E22" s="28" t="s">
        <v>636</v>
      </c>
    </row>
    <row r="23" spans="1:16" ht="38.25" x14ac:dyDescent="0.2">
      <c r="A23" s="29" t="s">
        <v>51</v>
      </c>
      <c r="E23" s="30" t="s">
        <v>637</v>
      </c>
    </row>
    <row r="24" spans="1:16" x14ac:dyDescent="0.2">
      <c r="A24" t="s">
        <v>52</v>
      </c>
      <c r="E24" s="28" t="s">
        <v>638</v>
      </c>
    </row>
    <row r="25" spans="1:16" x14ac:dyDescent="0.2">
      <c r="A25" s="17" t="s">
        <v>45</v>
      </c>
      <c r="B25" s="21" t="s">
        <v>35</v>
      </c>
      <c r="C25" s="21" t="s">
        <v>639</v>
      </c>
      <c r="D25" s="17" t="s">
        <v>498</v>
      </c>
      <c r="E25" s="22" t="s">
        <v>640</v>
      </c>
      <c r="F25" s="23" t="s">
        <v>58</v>
      </c>
      <c r="G25" s="24">
        <v>25</v>
      </c>
      <c r="H25" s="25">
        <v>0</v>
      </c>
      <c r="I25" s="26">
        <f>ROUND(ROUND(H25,2)*ROUND(G25,3),2)</f>
        <v>0</v>
      </c>
      <c r="O25">
        <f>(I25*21)/100</f>
        <v>0</v>
      </c>
      <c r="P25" t="s">
        <v>23</v>
      </c>
    </row>
    <row r="26" spans="1:16" x14ac:dyDescent="0.2">
      <c r="A26" s="27" t="s">
        <v>50</v>
      </c>
      <c r="E26" s="28" t="s">
        <v>641</v>
      </c>
    </row>
    <row r="27" spans="1:16" x14ac:dyDescent="0.2">
      <c r="A27" s="29" t="s">
        <v>51</v>
      </c>
      <c r="E27" s="30" t="s">
        <v>642</v>
      </c>
    </row>
    <row r="28" spans="1:16" x14ac:dyDescent="0.2">
      <c r="A28" t="s">
        <v>52</v>
      </c>
      <c r="E28" s="28" t="s">
        <v>638</v>
      </c>
    </row>
    <row r="29" spans="1:16" x14ac:dyDescent="0.2">
      <c r="A29" s="17" t="s">
        <v>45</v>
      </c>
      <c r="B29" s="21" t="s">
        <v>37</v>
      </c>
      <c r="C29" s="21" t="s">
        <v>643</v>
      </c>
      <c r="D29" s="17" t="s">
        <v>498</v>
      </c>
      <c r="E29" s="22" t="s">
        <v>644</v>
      </c>
      <c r="F29" s="23" t="s">
        <v>70</v>
      </c>
      <c r="G29" s="24">
        <v>3</v>
      </c>
      <c r="H29" s="25">
        <v>0</v>
      </c>
      <c r="I29" s="26">
        <f>ROUND(ROUND(H29,2)*ROUND(G29,3),2)</f>
        <v>0</v>
      </c>
      <c r="O29">
        <f>(I29*21)/100</f>
        <v>0</v>
      </c>
      <c r="P29" t="s">
        <v>23</v>
      </c>
    </row>
    <row r="30" spans="1:16" x14ac:dyDescent="0.2">
      <c r="A30" s="27" t="s">
        <v>50</v>
      </c>
      <c r="E30" s="28" t="s">
        <v>645</v>
      </c>
    </row>
    <row r="31" spans="1:16" x14ac:dyDescent="0.2">
      <c r="A31" s="29" t="s">
        <v>51</v>
      </c>
      <c r="E31" s="30" t="s">
        <v>646</v>
      </c>
    </row>
    <row r="32" spans="1:16" x14ac:dyDescent="0.2">
      <c r="A32" t="s">
        <v>52</v>
      </c>
      <c r="E32" s="28" t="s">
        <v>638</v>
      </c>
    </row>
    <row r="33" spans="1:18" x14ac:dyDescent="0.2">
      <c r="A33" s="17" t="s">
        <v>45</v>
      </c>
      <c r="B33" s="21" t="s">
        <v>72</v>
      </c>
      <c r="C33" s="21" t="s">
        <v>647</v>
      </c>
      <c r="D33" s="17" t="s">
        <v>498</v>
      </c>
      <c r="E33" s="22" t="s">
        <v>648</v>
      </c>
      <c r="F33" s="23" t="s">
        <v>70</v>
      </c>
      <c r="G33" s="24">
        <v>1</v>
      </c>
      <c r="H33" s="25">
        <v>0</v>
      </c>
      <c r="I33" s="26">
        <f>ROUND(ROUND(H33,2)*ROUND(G33,3),2)</f>
        <v>0</v>
      </c>
      <c r="O33">
        <f>(I33*21)/100</f>
        <v>0</v>
      </c>
      <c r="P33" t="s">
        <v>23</v>
      </c>
    </row>
    <row r="34" spans="1:18" x14ac:dyDescent="0.2">
      <c r="A34" s="27" t="s">
        <v>50</v>
      </c>
      <c r="E34" s="28" t="s">
        <v>649</v>
      </c>
    </row>
    <row r="35" spans="1:18" x14ac:dyDescent="0.2">
      <c r="A35" s="29" t="s">
        <v>51</v>
      </c>
      <c r="E35" s="30" t="s">
        <v>650</v>
      </c>
    </row>
    <row r="36" spans="1:18" x14ac:dyDescent="0.2">
      <c r="A36" t="s">
        <v>52</v>
      </c>
      <c r="E36" s="28" t="s">
        <v>638</v>
      </c>
    </row>
    <row r="37" spans="1:18" x14ac:dyDescent="0.2">
      <c r="A37" s="17" t="s">
        <v>45</v>
      </c>
      <c r="B37" s="21" t="s">
        <v>76</v>
      </c>
      <c r="C37" s="21" t="s">
        <v>651</v>
      </c>
      <c r="D37" s="17" t="s">
        <v>498</v>
      </c>
      <c r="E37" s="22" t="s">
        <v>652</v>
      </c>
      <c r="F37" s="23" t="s">
        <v>511</v>
      </c>
      <c r="G37" s="24">
        <v>1</v>
      </c>
      <c r="H37" s="25">
        <v>0</v>
      </c>
      <c r="I37" s="26">
        <f>ROUND(ROUND(H37,2)*ROUND(G37,3),2)</f>
        <v>0</v>
      </c>
      <c r="O37">
        <f>(I37*0)/100</f>
        <v>0</v>
      </c>
      <c r="P37" t="s">
        <v>27</v>
      </c>
    </row>
    <row r="38" spans="1:18" x14ac:dyDescent="0.2">
      <c r="A38" s="27" t="s">
        <v>50</v>
      </c>
      <c r="E38" s="28" t="s">
        <v>653</v>
      </c>
    </row>
    <row r="39" spans="1:18" x14ac:dyDescent="0.2">
      <c r="A39" s="29" t="s">
        <v>51</v>
      </c>
      <c r="E39" s="30" t="s">
        <v>654</v>
      </c>
    </row>
    <row r="40" spans="1:18" x14ac:dyDescent="0.2">
      <c r="A40" t="s">
        <v>52</v>
      </c>
      <c r="E40" s="28" t="s">
        <v>503</v>
      </c>
    </row>
    <row r="41" spans="1:18" ht="12.75" customHeight="1" x14ac:dyDescent="0.2">
      <c r="A41" s="5" t="s">
        <v>43</v>
      </c>
      <c r="B41" s="5"/>
      <c r="C41" s="31" t="s">
        <v>29</v>
      </c>
      <c r="D41" s="5"/>
      <c r="E41" s="19" t="s">
        <v>44</v>
      </c>
      <c r="F41" s="5"/>
      <c r="G41" s="5"/>
      <c r="H41" s="5"/>
      <c r="I41" s="32">
        <f>0+Q41</f>
        <v>0</v>
      </c>
      <c r="O41">
        <f>0+R41</f>
        <v>0</v>
      </c>
      <c r="Q41">
        <f>0+I42+I46+I50+I54+I58+I62+I66+I70+I74+I78+I82+I86+I90+I94</f>
        <v>0</v>
      </c>
      <c r="R41">
        <f>0+O42+O46+O50+O54+O58+O62+O66+O70+O74+O78+O82+O86+O90+O94</f>
        <v>0</v>
      </c>
    </row>
    <row r="42" spans="1:18" x14ac:dyDescent="0.2">
      <c r="A42" s="17" t="s">
        <v>45</v>
      </c>
      <c r="B42" s="21" t="s">
        <v>40</v>
      </c>
      <c r="C42" s="21" t="s">
        <v>655</v>
      </c>
      <c r="D42" s="17" t="s">
        <v>47</v>
      </c>
      <c r="E42" s="22" t="s">
        <v>656</v>
      </c>
      <c r="F42" s="23" t="s">
        <v>49</v>
      </c>
      <c r="G42" s="24">
        <v>24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8" x14ac:dyDescent="0.2">
      <c r="A43" s="27" t="s">
        <v>50</v>
      </c>
      <c r="E43" s="28" t="s">
        <v>47</v>
      </c>
    </row>
    <row r="44" spans="1:18" x14ac:dyDescent="0.2">
      <c r="A44" s="29" t="s">
        <v>51</v>
      </c>
      <c r="E44" s="30" t="s">
        <v>657</v>
      </c>
    </row>
    <row r="45" spans="1:18" ht="38.25" x14ac:dyDescent="0.2">
      <c r="A45" t="s">
        <v>52</v>
      </c>
      <c r="E45" s="28" t="s">
        <v>658</v>
      </c>
    </row>
    <row r="46" spans="1:18" x14ac:dyDescent="0.2">
      <c r="A46" s="17" t="s">
        <v>45</v>
      </c>
      <c r="B46" s="21" t="s">
        <v>42</v>
      </c>
      <c r="C46" s="21" t="s">
        <v>659</v>
      </c>
      <c r="D46" s="17" t="s">
        <v>47</v>
      </c>
      <c r="E46" s="22" t="s">
        <v>660</v>
      </c>
      <c r="F46" s="23" t="s">
        <v>49</v>
      </c>
      <c r="G46" s="24">
        <v>72.700999999999993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8" x14ac:dyDescent="0.2">
      <c r="A47" s="27" t="s">
        <v>50</v>
      </c>
      <c r="E47" s="28" t="s">
        <v>47</v>
      </c>
    </row>
    <row r="48" spans="1:18" ht="38.25" x14ac:dyDescent="0.2">
      <c r="A48" s="29" t="s">
        <v>51</v>
      </c>
      <c r="E48" s="30" t="s">
        <v>661</v>
      </c>
    </row>
    <row r="49" spans="1:16" ht="369.75" x14ac:dyDescent="0.2">
      <c r="A49" t="s">
        <v>52</v>
      </c>
      <c r="E49" s="28" t="s">
        <v>662</v>
      </c>
    </row>
    <row r="50" spans="1:16" x14ac:dyDescent="0.2">
      <c r="A50" s="17" t="s">
        <v>45</v>
      </c>
      <c r="B50" s="21" t="s">
        <v>86</v>
      </c>
      <c r="C50" s="21" t="s">
        <v>663</v>
      </c>
      <c r="D50" s="17" t="s">
        <v>47</v>
      </c>
      <c r="E50" s="22" t="s">
        <v>664</v>
      </c>
      <c r="F50" s="23" t="s">
        <v>585</v>
      </c>
      <c r="G50" s="24">
        <v>2181.0300000000002</v>
      </c>
      <c r="H50" s="25">
        <v>0</v>
      </c>
      <c r="I50" s="26">
        <f>ROUND(ROUND(H50,2)*ROUND(G50,3),2)</f>
        <v>0</v>
      </c>
      <c r="O50">
        <f>(I50*0)/100</f>
        <v>0</v>
      </c>
      <c r="P50" t="s">
        <v>27</v>
      </c>
    </row>
    <row r="51" spans="1:16" x14ac:dyDescent="0.2">
      <c r="A51" s="27" t="s">
        <v>50</v>
      </c>
      <c r="E51" s="28" t="s">
        <v>47</v>
      </c>
    </row>
    <row r="52" spans="1:16" ht="51" x14ac:dyDescent="0.2">
      <c r="A52" s="29" t="s">
        <v>51</v>
      </c>
      <c r="E52" s="30" t="s">
        <v>665</v>
      </c>
    </row>
    <row r="53" spans="1:16" ht="25.5" x14ac:dyDescent="0.2">
      <c r="A53" t="s">
        <v>52</v>
      </c>
      <c r="E53" s="28" t="s">
        <v>666</v>
      </c>
    </row>
    <row r="54" spans="1:16" x14ac:dyDescent="0.2">
      <c r="A54" s="17" t="s">
        <v>45</v>
      </c>
      <c r="B54" s="21" t="s">
        <v>90</v>
      </c>
      <c r="C54" s="21" t="s">
        <v>667</v>
      </c>
      <c r="D54" s="17" t="s">
        <v>47</v>
      </c>
      <c r="E54" s="22" t="s">
        <v>668</v>
      </c>
      <c r="F54" s="23" t="s">
        <v>49</v>
      </c>
      <c r="G54" s="24">
        <v>72.700999999999993</v>
      </c>
      <c r="H54" s="25">
        <v>0</v>
      </c>
      <c r="I54" s="26">
        <f>ROUND(ROUND(H54,2)*ROUND(G54,3),2)</f>
        <v>0</v>
      </c>
      <c r="O54">
        <f>(I54*0)/100</f>
        <v>0</v>
      </c>
      <c r="P54" t="s">
        <v>27</v>
      </c>
    </row>
    <row r="55" spans="1:16" x14ac:dyDescent="0.2">
      <c r="A55" s="27" t="s">
        <v>50</v>
      </c>
      <c r="E55" s="28" t="s">
        <v>47</v>
      </c>
    </row>
    <row r="56" spans="1:16" ht="38.25" x14ac:dyDescent="0.2">
      <c r="A56" s="29" t="s">
        <v>51</v>
      </c>
      <c r="E56" s="30" t="s">
        <v>661</v>
      </c>
    </row>
    <row r="57" spans="1:16" ht="369.75" x14ac:dyDescent="0.2">
      <c r="A57" t="s">
        <v>52</v>
      </c>
      <c r="E57" s="28" t="s">
        <v>669</v>
      </c>
    </row>
    <row r="58" spans="1:16" x14ac:dyDescent="0.2">
      <c r="A58" s="17" t="s">
        <v>45</v>
      </c>
      <c r="B58" s="21" t="s">
        <v>94</v>
      </c>
      <c r="C58" s="21" t="s">
        <v>670</v>
      </c>
      <c r="D58" s="17" t="s">
        <v>47</v>
      </c>
      <c r="E58" s="22" t="s">
        <v>671</v>
      </c>
      <c r="F58" s="23" t="s">
        <v>585</v>
      </c>
      <c r="G58" s="24">
        <v>2181.0300000000002</v>
      </c>
      <c r="H58" s="25">
        <v>0</v>
      </c>
      <c r="I58" s="26">
        <f>ROUND(ROUND(H58,2)*ROUND(G58,3),2)</f>
        <v>0</v>
      </c>
      <c r="O58">
        <f>(I58*0)/100</f>
        <v>0</v>
      </c>
      <c r="P58" t="s">
        <v>27</v>
      </c>
    </row>
    <row r="59" spans="1:16" x14ac:dyDescent="0.2">
      <c r="A59" s="27" t="s">
        <v>50</v>
      </c>
      <c r="E59" s="28" t="s">
        <v>47</v>
      </c>
    </row>
    <row r="60" spans="1:16" ht="51" x14ac:dyDescent="0.2">
      <c r="A60" s="29" t="s">
        <v>51</v>
      </c>
      <c r="E60" s="30" t="s">
        <v>665</v>
      </c>
    </row>
    <row r="61" spans="1:16" ht="25.5" x14ac:dyDescent="0.2">
      <c r="A61" t="s">
        <v>52</v>
      </c>
      <c r="E61" s="28" t="s">
        <v>666</v>
      </c>
    </row>
    <row r="62" spans="1:16" x14ac:dyDescent="0.2">
      <c r="A62" s="17" t="s">
        <v>45</v>
      </c>
      <c r="B62" s="21" t="s">
        <v>97</v>
      </c>
      <c r="C62" s="21" t="s">
        <v>672</v>
      </c>
      <c r="D62" s="17" t="s">
        <v>47</v>
      </c>
      <c r="E62" s="22" t="s">
        <v>673</v>
      </c>
      <c r="F62" s="23" t="s">
        <v>49</v>
      </c>
      <c r="G62" s="24">
        <v>78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50</v>
      </c>
      <c r="E63" s="28" t="s">
        <v>47</v>
      </c>
    </row>
    <row r="64" spans="1:16" ht="51" x14ac:dyDescent="0.2">
      <c r="A64" s="29" t="s">
        <v>51</v>
      </c>
      <c r="E64" s="30" t="s">
        <v>674</v>
      </c>
    </row>
    <row r="65" spans="1:16" ht="63.75" x14ac:dyDescent="0.2">
      <c r="A65" t="s">
        <v>52</v>
      </c>
      <c r="E65" s="28" t="s">
        <v>675</v>
      </c>
    </row>
    <row r="66" spans="1:16" x14ac:dyDescent="0.2">
      <c r="A66" s="17" t="s">
        <v>45</v>
      </c>
      <c r="B66" s="21" t="s">
        <v>101</v>
      </c>
      <c r="C66" s="21" t="s">
        <v>54</v>
      </c>
      <c r="D66" s="17" t="s">
        <v>47</v>
      </c>
      <c r="E66" s="22" t="s">
        <v>55</v>
      </c>
      <c r="F66" s="23" t="s">
        <v>49</v>
      </c>
      <c r="G66" s="24">
        <v>37.1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50</v>
      </c>
      <c r="E67" s="28" t="s">
        <v>47</v>
      </c>
    </row>
    <row r="68" spans="1:16" ht="63.75" x14ac:dyDescent="0.2">
      <c r="A68" s="29" t="s">
        <v>51</v>
      </c>
      <c r="E68" s="30" t="s">
        <v>676</v>
      </c>
    </row>
    <row r="69" spans="1:16" ht="318.75" x14ac:dyDescent="0.2">
      <c r="A69" t="s">
        <v>52</v>
      </c>
      <c r="E69" s="28" t="s">
        <v>53</v>
      </c>
    </row>
    <row r="70" spans="1:16" x14ac:dyDescent="0.2">
      <c r="A70" s="17" t="s">
        <v>45</v>
      </c>
      <c r="B70" s="21" t="s">
        <v>105</v>
      </c>
      <c r="C70" s="21" t="s">
        <v>677</v>
      </c>
      <c r="D70" s="17" t="s">
        <v>47</v>
      </c>
      <c r="E70" s="22" t="s">
        <v>678</v>
      </c>
      <c r="F70" s="23" t="s">
        <v>49</v>
      </c>
      <c r="G70" s="24">
        <v>1.0249999999999999</v>
      </c>
      <c r="H70" s="25">
        <v>0</v>
      </c>
      <c r="I70" s="26">
        <f>ROUND(ROUND(H70,2)*ROUND(G70,3),2)</f>
        <v>0</v>
      </c>
      <c r="O70">
        <f>(I70*0)/100</f>
        <v>0</v>
      </c>
      <c r="P70" t="s">
        <v>27</v>
      </c>
    </row>
    <row r="71" spans="1:16" x14ac:dyDescent="0.2">
      <c r="A71" s="27" t="s">
        <v>50</v>
      </c>
      <c r="E71" s="28" t="s">
        <v>47</v>
      </c>
    </row>
    <row r="72" spans="1:16" x14ac:dyDescent="0.2">
      <c r="A72" s="29" t="s">
        <v>51</v>
      </c>
      <c r="E72" s="30" t="s">
        <v>679</v>
      </c>
    </row>
    <row r="73" spans="1:16" ht="318.75" x14ac:dyDescent="0.2">
      <c r="A73" t="s">
        <v>52</v>
      </c>
      <c r="E73" s="28" t="s">
        <v>53</v>
      </c>
    </row>
    <row r="74" spans="1:16" x14ac:dyDescent="0.2">
      <c r="A74" s="17" t="s">
        <v>45</v>
      </c>
      <c r="B74" s="21" t="s">
        <v>109</v>
      </c>
      <c r="C74" s="21" t="s">
        <v>680</v>
      </c>
      <c r="D74" s="17" t="s">
        <v>47</v>
      </c>
      <c r="E74" s="22" t="s">
        <v>681</v>
      </c>
      <c r="F74" s="23" t="s">
        <v>49</v>
      </c>
      <c r="G74" s="24">
        <v>183.52799999999999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50</v>
      </c>
      <c r="E75" s="28" t="s">
        <v>47</v>
      </c>
    </row>
    <row r="76" spans="1:16" ht="102" x14ac:dyDescent="0.2">
      <c r="A76" s="29" t="s">
        <v>51</v>
      </c>
      <c r="E76" s="30" t="s">
        <v>682</v>
      </c>
    </row>
    <row r="77" spans="1:16" ht="191.25" x14ac:dyDescent="0.2">
      <c r="A77" t="s">
        <v>52</v>
      </c>
      <c r="E77" s="28" t="s">
        <v>683</v>
      </c>
    </row>
    <row r="78" spans="1:16" x14ac:dyDescent="0.2">
      <c r="A78" s="17" t="s">
        <v>45</v>
      </c>
      <c r="B78" s="21" t="s">
        <v>112</v>
      </c>
      <c r="C78" s="21" t="s">
        <v>60</v>
      </c>
      <c r="D78" s="17" t="s">
        <v>47</v>
      </c>
      <c r="E78" s="22" t="s">
        <v>61</v>
      </c>
      <c r="F78" s="23" t="s">
        <v>49</v>
      </c>
      <c r="G78" s="24">
        <v>26.95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50</v>
      </c>
      <c r="E79" s="28" t="s">
        <v>47</v>
      </c>
    </row>
    <row r="80" spans="1:16" ht="76.5" x14ac:dyDescent="0.2">
      <c r="A80" s="29" t="s">
        <v>51</v>
      </c>
      <c r="E80" s="30" t="s">
        <v>684</v>
      </c>
    </row>
    <row r="81" spans="1:16" ht="229.5" x14ac:dyDescent="0.2">
      <c r="A81" t="s">
        <v>52</v>
      </c>
      <c r="E81" s="28" t="s">
        <v>62</v>
      </c>
    </row>
    <row r="82" spans="1:16" x14ac:dyDescent="0.2">
      <c r="A82" s="17" t="s">
        <v>45</v>
      </c>
      <c r="B82" s="21" t="s">
        <v>116</v>
      </c>
      <c r="C82" s="21" t="s">
        <v>685</v>
      </c>
      <c r="D82" s="17" t="s">
        <v>47</v>
      </c>
      <c r="E82" s="22" t="s">
        <v>686</v>
      </c>
      <c r="F82" s="23" t="s">
        <v>65</v>
      </c>
      <c r="G82" s="24">
        <v>88.04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6" x14ac:dyDescent="0.2">
      <c r="A83" s="27" t="s">
        <v>50</v>
      </c>
      <c r="E83" s="28" t="s">
        <v>47</v>
      </c>
    </row>
    <row r="84" spans="1:16" x14ac:dyDescent="0.2">
      <c r="A84" s="29" t="s">
        <v>51</v>
      </c>
      <c r="E84" s="30" t="s">
        <v>687</v>
      </c>
    </row>
    <row r="85" spans="1:16" ht="25.5" x14ac:dyDescent="0.2">
      <c r="A85" t="s">
        <v>52</v>
      </c>
      <c r="E85" s="28" t="s">
        <v>66</v>
      </c>
    </row>
    <row r="86" spans="1:16" x14ac:dyDescent="0.2">
      <c r="A86" s="17" t="s">
        <v>45</v>
      </c>
      <c r="B86" s="21" t="s">
        <v>119</v>
      </c>
      <c r="C86" s="21" t="s">
        <v>63</v>
      </c>
      <c r="D86" s="17" t="s">
        <v>47</v>
      </c>
      <c r="E86" s="22" t="s">
        <v>64</v>
      </c>
      <c r="F86" s="23" t="s">
        <v>65</v>
      </c>
      <c r="G86" s="24">
        <v>88.04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6" x14ac:dyDescent="0.2">
      <c r="A87" s="27" t="s">
        <v>50</v>
      </c>
      <c r="E87" s="28" t="s">
        <v>47</v>
      </c>
    </row>
    <row r="88" spans="1:16" x14ac:dyDescent="0.2">
      <c r="A88" s="29" t="s">
        <v>51</v>
      </c>
      <c r="E88" s="30" t="s">
        <v>687</v>
      </c>
    </row>
    <row r="89" spans="1:16" ht="25.5" x14ac:dyDescent="0.2">
      <c r="A89" t="s">
        <v>52</v>
      </c>
      <c r="E89" s="28" t="s">
        <v>66</v>
      </c>
    </row>
    <row r="90" spans="1:16" x14ac:dyDescent="0.2">
      <c r="A90" s="17" t="s">
        <v>45</v>
      </c>
      <c r="B90" s="21" t="s">
        <v>123</v>
      </c>
      <c r="C90" s="21" t="s">
        <v>688</v>
      </c>
      <c r="D90" s="17" t="s">
        <v>47</v>
      </c>
      <c r="E90" s="22" t="s">
        <v>689</v>
      </c>
      <c r="F90" s="23" t="s">
        <v>65</v>
      </c>
      <c r="G90" s="24">
        <v>240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6" x14ac:dyDescent="0.2">
      <c r="A91" s="27" t="s">
        <v>50</v>
      </c>
      <c r="E91" s="28" t="s">
        <v>47</v>
      </c>
    </row>
    <row r="92" spans="1:16" x14ac:dyDescent="0.2">
      <c r="A92" s="29" t="s">
        <v>51</v>
      </c>
      <c r="E92" s="30" t="s">
        <v>690</v>
      </c>
    </row>
    <row r="93" spans="1:16" ht="38.25" x14ac:dyDescent="0.2">
      <c r="A93" t="s">
        <v>52</v>
      </c>
      <c r="E93" s="28" t="s">
        <v>691</v>
      </c>
    </row>
    <row r="94" spans="1:16" x14ac:dyDescent="0.2">
      <c r="A94" s="17" t="s">
        <v>45</v>
      </c>
      <c r="B94" s="21" t="s">
        <v>128</v>
      </c>
      <c r="C94" s="21" t="s">
        <v>692</v>
      </c>
      <c r="D94" s="17" t="s">
        <v>47</v>
      </c>
      <c r="E94" s="22" t="s">
        <v>693</v>
      </c>
      <c r="F94" s="23" t="s">
        <v>65</v>
      </c>
      <c r="G94" s="24">
        <v>240</v>
      </c>
      <c r="H94" s="25">
        <v>0</v>
      </c>
      <c r="I94" s="26">
        <f>ROUND(ROUND(H94,2)*ROUND(G94,3),2)</f>
        <v>0</v>
      </c>
      <c r="O94">
        <f>(I94*21)/100</f>
        <v>0</v>
      </c>
      <c r="P94" t="s">
        <v>23</v>
      </c>
    </row>
    <row r="95" spans="1:16" x14ac:dyDescent="0.2">
      <c r="A95" s="27" t="s">
        <v>50</v>
      </c>
      <c r="E95" s="28" t="s">
        <v>47</v>
      </c>
    </row>
    <row r="96" spans="1:16" x14ac:dyDescent="0.2">
      <c r="A96" s="29" t="s">
        <v>51</v>
      </c>
      <c r="E96" s="30" t="s">
        <v>694</v>
      </c>
    </row>
    <row r="97" spans="1:18" ht="25.5" x14ac:dyDescent="0.2">
      <c r="A97" t="s">
        <v>52</v>
      </c>
      <c r="E97" s="28" t="s">
        <v>695</v>
      </c>
    </row>
    <row r="98" spans="1:18" ht="12.75" customHeight="1" x14ac:dyDescent="0.2">
      <c r="A98" s="5" t="s">
        <v>43</v>
      </c>
      <c r="B98" s="5"/>
      <c r="C98" s="31" t="s">
        <v>23</v>
      </c>
      <c r="D98" s="5"/>
      <c r="E98" s="19" t="s">
        <v>696</v>
      </c>
      <c r="F98" s="5"/>
      <c r="G98" s="5"/>
      <c r="H98" s="5"/>
      <c r="I98" s="32">
        <f>0+Q98</f>
        <v>0</v>
      </c>
      <c r="O98">
        <f>0+R98</f>
        <v>0</v>
      </c>
      <c r="Q98">
        <f>0+I99+I103</f>
        <v>0</v>
      </c>
      <c r="R98">
        <f>0+O99+O103</f>
        <v>0</v>
      </c>
    </row>
    <row r="99" spans="1:18" x14ac:dyDescent="0.2">
      <c r="A99" s="17" t="s">
        <v>45</v>
      </c>
      <c r="B99" s="21" t="s">
        <v>131</v>
      </c>
      <c r="C99" s="21" t="s">
        <v>697</v>
      </c>
      <c r="D99" s="17" t="s">
        <v>47</v>
      </c>
      <c r="E99" s="22" t="s">
        <v>698</v>
      </c>
      <c r="F99" s="23" t="s">
        <v>65</v>
      </c>
      <c r="G99" s="24">
        <v>48.26</v>
      </c>
      <c r="H99" s="25">
        <v>0</v>
      </c>
      <c r="I99" s="26">
        <f>ROUND(ROUND(H99,2)*ROUND(G99,3),2)</f>
        <v>0</v>
      </c>
      <c r="O99">
        <f>(I99*21)/100</f>
        <v>0</v>
      </c>
      <c r="P99" t="s">
        <v>23</v>
      </c>
    </row>
    <row r="100" spans="1:18" x14ac:dyDescent="0.2">
      <c r="A100" s="27" t="s">
        <v>50</v>
      </c>
      <c r="E100" s="28" t="s">
        <v>47</v>
      </c>
    </row>
    <row r="101" spans="1:18" x14ac:dyDescent="0.2">
      <c r="A101" s="29" t="s">
        <v>51</v>
      </c>
      <c r="E101" s="30" t="s">
        <v>699</v>
      </c>
    </row>
    <row r="102" spans="1:18" ht="38.25" x14ac:dyDescent="0.2">
      <c r="A102" t="s">
        <v>52</v>
      </c>
      <c r="E102" s="28" t="s">
        <v>700</v>
      </c>
    </row>
    <row r="103" spans="1:18" x14ac:dyDescent="0.2">
      <c r="A103" s="17" t="s">
        <v>45</v>
      </c>
      <c r="B103" s="21" t="s">
        <v>134</v>
      </c>
      <c r="C103" s="21" t="s">
        <v>701</v>
      </c>
      <c r="D103" s="17" t="s">
        <v>47</v>
      </c>
      <c r="E103" s="22" t="s">
        <v>702</v>
      </c>
      <c r="F103" s="23" t="s">
        <v>49</v>
      </c>
      <c r="G103" s="24">
        <v>0.40500000000000003</v>
      </c>
      <c r="H103" s="25">
        <v>0</v>
      </c>
      <c r="I103" s="26">
        <f>ROUND(ROUND(H103,2)*ROUND(G103,3),2)</f>
        <v>0</v>
      </c>
      <c r="O103">
        <f>(I103*21)/100</f>
        <v>0</v>
      </c>
      <c r="P103" t="s">
        <v>23</v>
      </c>
    </row>
    <row r="104" spans="1:18" x14ac:dyDescent="0.2">
      <c r="A104" s="27" t="s">
        <v>50</v>
      </c>
      <c r="E104" s="28" t="s">
        <v>47</v>
      </c>
    </row>
    <row r="105" spans="1:18" x14ac:dyDescent="0.2">
      <c r="A105" s="29" t="s">
        <v>51</v>
      </c>
      <c r="E105" s="30" t="s">
        <v>703</v>
      </c>
    </row>
    <row r="106" spans="1:18" ht="229.5" x14ac:dyDescent="0.2">
      <c r="A106" t="s">
        <v>52</v>
      </c>
      <c r="E106" s="28" t="s">
        <v>704</v>
      </c>
    </row>
    <row r="107" spans="1:18" ht="12.75" customHeight="1" x14ac:dyDescent="0.2">
      <c r="A107" s="5" t="s">
        <v>43</v>
      </c>
      <c r="B107" s="5"/>
      <c r="C107" s="31" t="s">
        <v>22</v>
      </c>
      <c r="D107" s="5"/>
      <c r="E107" s="19" t="s">
        <v>705</v>
      </c>
      <c r="F107" s="5"/>
      <c r="G107" s="5"/>
      <c r="H107" s="5"/>
      <c r="I107" s="32">
        <f>0+Q107</f>
        <v>0</v>
      </c>
      <c r="O107">
        <f>0+R107</f>
        <v>0</v>
      </c>
      <c r="Q107">
        <f>0+I108+I112</f>
        <v>0</v>
      </c>
      <c r="R107">
        <f>0+O108+O112</f>
        <v>0</v>
      </c>
    </row>
    <row r="108" spans="1:18" x14ac:dyDescent="0.2">
      <c r="A108" s="17" t="s">
        <v>45</v>
      </c>
      <c r="B108" s="21" t="s">
        <v>138</v>
      </c>
      <c r="C108" s="21" t="s">
        <v>706</v>
      </c>
      <c r="D108" s="17" t="s">
        <v>47</v>
      </c>
      <c r="E108" s="22" t="s">
        <v>707</v>
      </c>
      <c r="F108" s="23" t="s">
        <v>708</v>
      </c>
      <c r="G108" s="24">
        <v>10</v>
      </c>
      <c r="H108" s="25">
        <v>0</v>
      </c>
      <c r="I108" s="26">
        <f>ROUND(ROUND(H108,2)*ROUND(G108,3),2)</f>
        <v>0</v>
      </c>
      <c r="O108">
        <f>(I108*21)/100</f>
        <v>0</v>
      </c>
      <c r="P108" t="s">
        <v>23</v>
      </c>
    </row>
    <row r="109" spans="1:18" x14ac:dyDescent="0.2">
      <c r="A109" s="27" t="s">
        <v>50</v>
      </c>
      <c r="E109" s="28" t="s">
        <v>47</v>
      </c>
    </row>
    <row r="110" spans="1:18" x14ac:dyDescent="0.2">
      <c r="A110" s="29" t="s">
        <v>51</v>
      </c>
      <c r="E110" s="30" t="s">
        <v>709</v>
      </c>
    </row>
    <row r="111" spans="1:18" ht="38.25" x14ac:dyDescent="0.2">
      <c r="A111" t="s">
        <v>52</v>
      </c>
      <c r="E111" s="28" t="s">
        <v>710</v>
      </c>
    </row>
    <row r="112" spans="1:18" x14ac:dyDescent="0.2">
      <c r="A112" s="17" t="s">
        <v>45</v>
      </c>
      <c r="B112" s="21" t="s">
        <v>142</v>
      </c>
      <c r="C112" s="21" t="s">
        <v>711</v>
      </c>
      <c r="D112" s="17" t="s">
        <v>47</v>
      </c>
      <c r="E112" s="22" t="s">
        <v>712</v>
      </c>
      <c r="F112" s="23" t="s">
        <v>708</v>
      </c>
      <c r="G112" s="24">
        <v>2</v>
      </c>
      <c r="H112" s="25">
        <v>0</v>
      </c>
      <c r="I112" s="26">
        <f>ROUND(ROUND(H112,2)*ROUND(G112,3),2)</f>
        <v>0</v>
      </c>
      <c r="O112">
        <f>(I112*21)/100</f>
        <v>0</v>
      </c>
      <c r="P112" t="s">
        <v>23</v>
      </c>
    </row>
    <row r="113" spans="1:18" x14ac:dyDescent="0.2">
      <c r="A113" s="27" t="s">
        <v>50</v>
      </c>
      <c r="E113" s="28" t="s">
        <v>47</v>
      </c>
    </row>
    <row r="114" spans="1:18" x14ac:dyDescent="0.2">
      <c r="A114" s="29" t="s">
        <v>51</v>
      </c>
      <c r="E114" s="30" t="s">
        <v>713</v>
      </c>
    </row>
    <row r="115" spans="1:18" ht="38.25" x14ac:dyDescent="0.2">
      <c r="A115" t="s">
        <v>52</v>
      </c>
      <c r="E115" s="28" t="s">
        <v>714</v>
      </c>
    </row>
    <row r="116" spans="1:18" ht="12.75" customHeight="1" x14ac:dyDescent="0.2">
      <c r="A116" s="5" t="s">
        <v>43</v>
      </c>
      <c r="B116" s="5"/>
      <c r="C116" s="31" t="s">
        <v>33</v>
      </c>
      <c r="D116" s="5"/>
      <c r="E116" s="19" t="s">
        <v>715</v>
      </c>
      <c r="F116" s="5"/>
      <c r="G116" s="5"/>
      <c r="H116" s="5"/>
      <c r="I116" s="32">
        <f>0+Q116</f>
        <v>0</v>
      </c>
      <c r="O116">
        <f>0+R116</f>
        <v>0</v>
      </c>
      <c r="Q116">
        <f>0+I117+I121+I125</f>
        <v>0</v>
      </c>
      <c r="R116">
        <f>0+O117+O121+O125</f>
        <v>0</v>
      </c>
    </row>
    <row r="117" spans="1:18" x14ac:dyDescent="0.2">
      <c r="A117" s="17" t="s">
        <v>45</v>
      </c>
      <c r="B117" s="21" t="s">
        <v>146</v>
      </c>
      <c r="C117" s="21" t="s">
        <v>716</v>
      </c>
      <c r="D117" s="17" t="s">
        <v>47</v>
      </c>
      <c r="E117" s="22" t="s">
        <v>717</v>
      </c>
      <c r="F117" s="23" t="s">
        <v>49</v>
      </c>
      <c r="G117" s="24">
        <v>0.27500000000000002</v>
      </c>
      <c r="H117" s="25">
        <v>0</v>
      </c>
      <c r="I117" s="26">
        <f>ROUND(ROUND(H117,2)*ROUND(G117,3),2)</f>
        <v>0</v>
      </c>
      <c r="O117">
        <f>(I117*21)/100</f>
        <v>0</v>
      </c>
      <c r="P117" t="s">
        <v>23</v>
      </c>
    </row>
    <row r="118" spans="1:18" x14ac:dyDescent="0.2">
      <c r="A118" s="27" t="s">
        <v>50</v>
      </c>
      <c r="E118" s="28" t="s">
        <v>47</v>
      </c>
    </row>
    <row r="119" spans="1:18" x14ac:dyDescent="0.2">
      <c r="A119" s="29" t="s">
        <v>51</v>
      </c>
      <c r="E119" s="30" t="s">
        <v>718</v>
      </c>
    </row>
    <row r="120" spans="1:18" ht="369.75" x14ac:dyDescent="0.2">
      <c r="A120" t="s">
        <v>52</v>
      </c>
      <c r="E120" s="28" t="s">
        <v>719</v>
      </c>
    </row>
    <row r="121" spans="1:18" x14ac:dyDescent="0.2">
      <c r="A121" s="17" t="s">
        <v>45</v>
      </c>
      <c r="B121" s="21" t="s">
        <v>150</v>
      </c>
      <c r="C121" s="21" t="s">
        <v>720</v>
      </c>
      <c r="D121" s="17" t="s">
        <v>47</v>
      </c>
      <c r="E121" s="22" t="s">
        <v>721</v>
      </c>
      <c r="F121" s="23" t="s">
        <v>49</v>
      </c>
      <c r="G121" s="24">
        <v>4.4000000000000004</v>
      </c>
      <c r="H121" s="25">
        <v>0</v>
      </c>
      <c r="I121" s="26">
        <f>ROUND(ROUND(H121,2)*ROUND(G121,3),2)</f>
        <v>0</v>
      </c>
      <c r="O121">
        <f>(I121*21)/100</f>
        <v>0</v>
      </c>
      <c r="P121" t="s">
        <v>23</v>
      </c>
    </row>
    <row r="122" spans="1:18" x14ac:dyDescent="0.2">
      <c r="A122" s="27" t="s">
        <v>50</v>
      </c>
      <c r="E122" s="28" t="s">
        <v>47</v>
      </c>
    </row>
    <row r="123" spans="1:18" ht="38.25" x14ac:dyDescent="0.2">
      <c r="A123" s="29" t="s">
        <v>51</v>
      </c>
      <c r="E123" s="30" t="s">
        <v>722</v>
      </c>
    </row>
    <row r="124" spans="1:18" ht="369.75" x14ac:dyDescent="0.2">
      <c r="A124" t="s">
        <v>52</v>
      </c>
      <c r="E124" s="28" t="s">
        <v>719</v>
      </c>
    </row>
    <row r="125" spans="1:18" x14ac:dyDescent="0.2">
      <c r="A125" s="17" t="s">
        <v>45</v>
      </c>
      <c r="B125" s="21" t="s">
        <v>153</v>
      </c>
      <c r="C125" s="21" t="s">
        <v>723</v>
      </c>
      <c r="D125" s="17" t="s">
        <v>47</v>
      </c>
      <c r="E125" s="22" t="s">
        <v>724</v>
      </c>
      <c r="F125" s="23" t="s">
        <v>49</v>
      </c>
      <c r="G125" s="24">
        <v>56.445</v>
      </c>
      <c r="H125" s="25">
        <v>0</v>
      </c>
      <c r="I125" s="26">
        <f>ROUND(ROUND(H125,2)*ROUND(G125,3),2)</f>
        <v>0</v>
      </c>
      <c r="O125">
        <f>(I125*21)/100</f>
        <v>0</v>
      </c>
      <c r="P125" t="s">
        <v>23</v>
      </c>
    </row>
    <row r="126" spans="1:18" x14ac:dyDescent="0.2">
      <c r="A126" s="27" t="s">
        <v>50</v>
      </c>
      <c r="E126" s="28" t="s">
        <v>47</v>
      </c>
    </row>
    <row r="127" spans="1:18" ht="51" x14ac:dyDescent="0.2">
      <c r="A127" s="29" t="s">
        <v>51</v>
      </c>
      <c r="E127" s="30" t="s">
        <v>725</v>
      </c>
    </row>
    <row r="128" spans="1:18" ht="38.25" x14ac:dyDescent="0.2">
      <c r="A128" t="s">
        <v>52</v>
      </c>
      <c r="E128" s="28" t="s">
        <v>726</v>
      </c>
    </row>
    <row r="129" spans="1:18" ht="12.75" customHeight="1" x14ac:dyDescent="0.2">
      <c r="A129" s="5" t="s">
        <v>43</v>
      </c>
      <c r="B129" s="5"/>
      <c r="C129" s="31" t="s">
        <v>35</v>
      </c>
      <c r="D129" s="5"/>
      <c r="E129" s="19" t="s">
        <v>515</v>
      </c>
      <c r="F129" s="5"/>
      <c r="G129" s="5"/>
      <c r="H129" s="5"/>
      <c r="I129" s="32">
        <f>0+Q129</f>
        <v>0</v>
      </c>
      <c r="O129">
        <f>0+R129</f>
        <v>0</v>
      </c>
      <c r="Q129">
        <f>0+I130+I134</f>
        <v>0</v>
      </c>
      <c r="R129">
        <f>0+O130+O134</f>
        <v>0</v>
      </c>
    </row>
    <row r="130" spans="1:18" ht="25.5" x14ac:dyDescent="0.2">
      <c r="A130" s="17" t="s">
        <v>45</v>
      </c>
      <c r="B130" s="21" t="s">
        <v>157</v>
      </c>
      <c r="C130" s="21" t="s">
        <v>727</v>
      </c>
      <c r="D130" s="17" t="s">
        <v>47</v>
      </c>
      <c r="E130" s="22" t="s">
        <v>728</v>
      </c>
      <c r="F130" s="23" t="s">
        <v>49</v>
      </c>
      <c r="G130" s="24">
        <v>33.975999999999999</v>
      </c>
      <c r="H130" s="25">
        <v>0</v>
      </c>
      <c r="I130" s="26">
        <f>ROUND(ROUND(H130,2)*ROUND(G130,3),2)</f>
        <v>0</v>
      </c>
      <c r="O130">
        <f>(I130*21)/100</f>
        <v>0</v>
      </c>
      <c r="P130" t="s">
        <v>23</v>
      </c>
    </row>
    <row r="131" spans="1:18" x14ac:dyDescent="0.2">
      <c r="A131" s="27" t="s">
        <v>50</v>
      </c>
      <c r="E131" s="28" t="s">
        <v>47</v>
      </c>
    </row>
    <row r="132" spans="1:18" x14ac:dyDescent="0.2">
      <c r="A132" s="29" t="s">
        <v>51</v>
      </c>
      <c r="E132" s="30" t="s">
        <v>729</v>
      </c>
    </row>
    <row r="133" spans="1:18" ht="280.5" x14ac:dyDescent="0.2">
      <c r="A133" t="s">
        <v>52</v>
      </c>
      <c r="E133" s="28" t="s">
        <v>730</v>
      </c>
    </row>
    <row r="134" spans="1:18" x14ac:dyDescent="0.2">
      <c r="A134" s="17" t="s">
        <v>45</v>
      </c>
      <c r="B134" s="21" t="s">
        <v>269</v>
      </c>
      <c r="C134" s="21" t="s">
        <v>731</v>
      </c>
      <c r="D134" s="17" t="s">
        <v>47</v>
      </c>
      <c r="E134" s="22" t="s">
        <v>732</v>
      </c>
      <c r="F134" s="23" t="s">
        <v>49</v>
      </c>
      <c r="G134" s="24">
        <v>98.207999999999998</v>
      </c>
      <c r="H134" s="25">
        <v>0</v>
      </c>
      <c r="I134" s="26">
        <f>ROUND(ROUND(H134,2)*ROUND(G134,3),2)</f>
        <v>0</v>
      </c>
      <c r="O134">
        <f>(I134*21)/100</f>
        <v>0</v>
      </c>
      <c r="P134" t="s">
        <v>23</v>
      </c>
    </row>
    <row r="135" spans="1:18" x14ac:dyDescent="0.2">
      <c r="A135" s="27" t="s">
        <v>50</v>
      </c>
      <c r="E135" s="28" t="s">
        <v>47</v>
      </c>
    </row>
    <row r="136" spans="1:18" x14ac:dyDescent="0.2">
      <c r="A136" s="29" t="s">
        <v>51</v>
      </c>
      <c r="E136" s="30" t="s">
        <v>733</v>
      </c>
    </row>
    <row r="137" spans="1:18" ht="127.5" x14ac:dyDescent="0.2">
      <c r="A137" t="s">
        <v>52</v>
      </c>
      <c r="E137" s="28" t="s">
        <v>734</v>
      </c>
    </row>
    <row r="138" spans="1:18" ht="12.75" customHeight="1" x14ac:dyDescent="0.2">
      <c r="A138" s="5" t="s">
        <v>43</v>
      </c>
      <c r="B138" s="5"/>
      <c r="C138" s="31" t="s">
        <v>72</v>
      </c>
      <c r="D138" s="5"/>
      <c r="E138" s="19" t="s">
        <v>735</v>
      </c>
      <c r="F138" s="5"/>
      <c r="G138" s="5"/>
      <c r="H138" s="5"/>
      <c r="I138" s="32">
        <f>0+Q138</f>
        <v>0</v>
      </c>
      <c r="O138">
        <f>0+R138</f>
        <v>0</v>
      </c>
      <c r="Q138">
        <f>0+I139</f>
        <v>0</v>
      </c>
      <c r="R138">
        <f>0+O139</f>
        <v>0</v>
      </c>
    </row>
    <row r="139" spans="1:18" x14ac:dyDescent="0.2">
      <c r="A139" s="17" t="s">
        <v>45</v>
      </c>
      <c r="B139" s="21" t="s">
        <v>273</v>
      </c>
      <c r="C139" s="21" t="s">
        <v>736</v>
      </c>
      <c r="D139" s="17" t="s">
        <v>47</v>
      </c>
      <c r="E139" s="22" t="s">
        <v>737</v>
      </c>
      <c r="F139" s="23" t="s">
        <v>65</v>
      </c>
      <c r="G139" s="24">
        <v>40.5</v>
      </c>
      <c r="H139" s="25">
        <v>0</v>
      </c>
      <c r="I139" s="26">
        <f>ROUND(ROUND(H139,2)*ROUND(G139,3),2)</f>
        <v>0</v>
      </c>
      <c r="O139">
        <f>(I139*21)/100</f>
        <v>0</v>
      </c>
      <c r="P139" t="s">
        <v>23</v>
      </c>
    </row>
    <row r="140" spans="1:18" x14ac:dyDescent="0.2">
      <c r="A140" s="27" t="s">
        <v>50</v>
      </c>
      <c r="E140" s="28" t="s">
        <v>47</v>
      </c>
    </row>
    <row r="141" spans="1:18" x14ac:dyDescent="0.2">
      <c r="A141" s="29" t="s">
        <v>51</v>
      </c>
      <c r="E141" s="30" t="s">
        <v>738</v>
      </c>
    </row>
    <row r="142" spans="1:18" ht="89.25" x14ac:dyDescent="0.2">
      <c r="A142" t="s">
        <v>52</v>
      </c>
      <c r="E142" s="28" t="s">
        <v>739</v>
      </c>
    </row>
    <row r="143" spans="1:18" ht="12.75" customHeight="1" x14ac:dyDescent="0.2">
      <c r="A143" s="5" t="s">
        <v>43</v>
      </c>
      <c r="B143" s="5"/>
      <c r="C143" s="31" t="s">
        <v>76</v>
      </c>
      <c r="D143" s="5"/>
      <c r="E143" s="19" t="s">
        <v>740</v>
      </c>
      <c r="F143" s="5"/>
      <c r="G143" s="5"/>
      <c r="H143" s="5"/>
      <c r="I143" s="32">
        <f>0+Q143</f>
        <v>0</v>
      </c>
      <c r="O143">
        <f>0+R143</f>
        <v>0</v>
      </c>
      <c r="Q143">
        <f>0+I144+I148+I152+I156+I160+I164</f>
        <v>0</v>
      </c>
      <c r="R143">
        <f>0+O144+O148+O152+O156+O160+O164</f>
        <v>0</v>
      </c>
    </row>
    <row r="144" spans="1:18" x14ac:dyDescent="0.2">
      <c r="A144" s="17" t="s">
        <v>45</v>
      </c>
      <c r="B144" s="21" t="s">
        <v>277</v>
      </c>
      <c r="C144" s="21" t="s">
        <v>741</v>
      </c>
      <c r="D144" s="17" t="s">
        <v>47</v>
      </c>
      <c r="E144" s="22" t="s">
        <v>742</v>
      </c>
      <c r="F144" s="23" t="s">
        <v>58</v>
      </c>
      <c r="G144" s="24">
        <v>1</v>
      </c>
      <c r="H144" s="25">
        <v>0</v>
      </c>
      <c r="I144" s="26">
        <f>ROUND(ROUND(H144,2)*ROUND(G144,3),2)</f>
        <v>0</v>
      </c>
      <c r="O144">
        <f>(I144*21)/100</f>
        <v>0</v>
      </c>
      <c r="P144" t="s">
        <v>23</v>
      </c>
    </row>
    <row r="145" spans="1:16" x14ac:dyDescent="0.2">
      <c r="A145" s="27" t="s">
        <v>50</v>
      </c>
      <c r="E145" s="28" t="s">
        <v>47</v>
      </c>
    </row>
    <row r="146" spans="1:16" x14ac:dyDescent="0.2">
      <c r="A146" s="29" t="s">
        <v>51</v>
      </c>
      <c r="E146" s="30" t="s">
        <v>743</v>
      </c>
    </row>
    <row r="147" spans="1:16" ht="255" x14ac:dyDescent="0.2">
      <c r="A147" t="s">
        <v>52</v>
      </c>
      <c r="E147" s="28" t="s">
        <v>744</v>
      </c>
    </row>
    <row r="148" spans="1:16" x14ac:dyDescent="0.2">
      <c r="A148" s="17" t="s">
        <v>45</v>
      </c>
      <c r="B148" s="21" t="s">
        <v>281</v>
      </c>
      <c r="C148" s="21" t="s">
        <v>745</v>
      </c>
      <c r="D148" s="17" t="s">
        <v>47</v>
      </c>
      <c r="E148" s="22" t="s">
        <v>746</v>
      </c>
      <c r="F148" s="23" t="s">
        <v>58</v>
      </c>
      <c r="G148" s="24">
        <v>5</v>
      </c>
      <c r="H148" s="25">
        <v>0</v>
      </c>
      <c r="I148" s="26">
        <f>ROUND(ROUND(H148,2)*ROUND(G148,3),2)</f>
        <v>0</v>
      </c>
      <c r="O148">
        <f>(I148*21)/100</f>
        <v>0</v>
      </c>
      <c r="P148" t="s">
        <v>23</v>
      </c>
    </row>
    <row r="149" spans="1:16" x14ac:dyDescent="0.2">
      <c r="A149" s="27" t="s">
        <v>50</v>
      </c>
      <c r="E149" s="28" t="s">
        <v>47</v>
      </c>
    </row>
    <row r="150" spans="1:16" x14ac:dyDescent="0.2">
      <c r="A150" s="29" t="s">
        <v>51</v>
      </c>
      <c r="E150" s="30" t="s">
        <v>747</v>
      </c>
    </row>
    <row r="151" spans="1:16" ht="255" x14ac:dyDescent="0.2">
      <c r="A151" t="s">
        <v>52</v>
      </c>
      <c r="E151" s="28" t="s">
        <v>744</v>
      </c>
    </row>
    <row r="152" spans="1:16" x14ac:dyDescent="0.2">
      <c r="A152" s="17" t="s">
        <v>45</v>
      </c>
      <c r="B152" s="21" t="s">
        <v>285</v>
      </c>
      <c r="C152" s="21" t="s">
        <v>748</v>
      </c>
      <c r="D152" s="17" t="s">
        <v>47</v>
      </c>
      <c r="E152" s="22" t="s">
        <v>749</v>
      </c>
      <c r="F152" s="23" t="s">
        <v>58</v>
      </c>
      <c r="G152" s="24">
        <v>24</v>
      </c>
      <c r="H152" s="25">
        <v>0</v>
      </c>
      <c r="I152" s="26">
        <f>ROUND(ROUND(H152,2)*ROUND(G152,3),2)</f>
        <v>0</v>
      </c>
      <c r="O152">
        <f>(I152*21)/100</f>
        <v>0</v>
      </c>
      <c r="P152" t="s">
        <v>23</v>
      </c>
    </row>
    <row r="153" spans="1:16" x14ac:dyDescent="0.2">
      <c r="A153" s="27" t="s">
        <v>50</v>
      </c>
      <c r="E153" s="28" t="s">
        <v>47</v>
      </c>
    </row>
    <row r="154" spans="1:16" x14ac:dyDescent="0.2">
      <c r="A154" s="29" t="s">
        <v>51</v>
      </c>
      <c r="E154" s="30" t="s">
        <v>750</v>
      </c>
    </row>
    <row r="155" spans="1:16" ht="242.25" x14ac:dyDescent="0.2">
      <c r="A155" t="s">
        <v>52</v>
      </c>
      <c r="E155" s="28" t="s">
        <v>751</v>
      </c>
    </row>
    <row r="156" spans="1:16" x14ac:dyDescent="0.2">
      <c r="A156" s="17" t="s">
        <v>45</v>
      </c>
      <c r="B156" s="21" t="s">
        <v>289</v>
      </c>
      <c r="C156" s="21" t="s">
        <v>752</v>
      </c>
      <c r="D156" s="17" t="s">
        <v>47</v>
      </c>
      <c r="E156" s="22" t="s">
        <v>753</v>
      </c>
      <c r="F156" s="23" t="s">
        <v>58</v>
      </c>
      <c r="G156" s="24">
        <v>42</v>
      </c>
      <c r="H156" s="25">
        <v>0</v>
      </c>
      <c r="I156" s="26">
        <f>ROUND(ROUND(H156,2)*ROUND(G156,3),2)</f>
        <v>0</v>
      </c>
      <c r="O156">
        <f>(I156*21)/100</f>
        <v>0</v>
      </c>
      <c r="P156" t="s">
        <v>23</v>
      </c>
    </row>
    <row r="157" spans="1:16" x14ac:dyDescent="0.2">
      <c r="A157" s="27" t="s">
        <v>50</v>
      </c>
      <c r="E157" s="28" t="s">
        <v>47</v>
      </c>
    </row>
    <row r="158" spans="1:16" x14ac:dyDescent="0.2">
      <c r="A158" s="29" t="s">
        <v>51</v>
      </c>
      <c r="E158" s="30" t="s">
        <v>754</v>
      </c>
    </row>
    <row r="159" spans="1:16" ht="242.25" x14ac:dyDescent="0.2">
      <c r="A159" t="s">
        <v>52</v>
      </c>
      <c r="E159" s="28" t="s">
        <v>755</v>
      </c>
    </row>
    <row r="160" spans="1:16" x14ac:dyDescent="0.2">
      <c r="A160" s="17" t="s">
        <v>45</v>
      </c>
      <c r="B160" s="21" t="s">
        <v>293</v>
      </c>
      <c r="C160" s="21" t="s">
        <v>756</v>
      </c>
      <c r="D160" s="17" t="s">
        <v>47</v>
      </c>
      <c r="E160" s="22" t="s">
        <v>757</v>
      </c>
      <c r="F160" s="23" t="s">
        <v>58</v>
      </c>
      <c r="G160" s="24">
        <v>25</v>
      </c>
      <c r="H160" s="25">
        <v>0</v>
      </c>
      <c r="I160" s="26">
        <f>ROUND(ROUND(H160,2)*ROUND(G160,3),2)</f>
        <v>0</v>
      </c>
      <c r="O160">
        <f>(I160*21)/100</f>
        <v>0</v>
      </c>
      <c r="P160" t="s">
        <v>23</v>
      </c>
    </row>
    <row r="161" spans="1:18" x14ac:dyDescent="0.2">
      <c r="A161" s="27" t="s">
        <v>50</v>
      </c>
      <c r="E161" s="28" t="s">
        <v>47</v>
      </c>
    </row>
    <row r="162" spans="1:18" ht="38.25" x14ac:dyDescent="0.2">
      <c r="A162" s="29" t="s">
        <v>51</v>
      </c>
      <c r="E162" s="30" t="s">
        <v>758</v>
      </c>
    </row>
    <row r="163" spans="1:18" ht="242.25" x14ac:dyDescent="0.2">
      <c r="A163" t="s">
        <v>52</v>
      </c>
      <c r="E163" s="28" t="s">
        <v>759</v>
      </c>
    </row>
    <row r="164" spans="1:18" x14ac:dyDescent="0.2">
      <c r="A164" s="17" t="s">
        <v>45</v>
      </c>
      <c r="B164" s="21" t="s">
        <v>297</v>
      </c>
      <c r="C164" s="21" t="s">
        <v>760</v>
      </c>
      <c r="D164" s="17" t="s">
        <v>47</v>
      </c>
      <c r="E164" s="22" t="s">
        <v>761</v>
      </c>
      <c r="F164" s="23" t="s">
        <v>70</v>
      </c>
      <c r="G164" s="24">
        <v>3</v>
      </c>
      <c r="H164" s="25">
        <v>0</v>
      </c>
      <c r="I164" s="26">
        <f>ROUND(ROUND(H164,2)*ROUND(G164,3),2)</f>
        <v>0</v>
      </c>
      <c r="O164">
        <f>(I164*0)/100</f>
        <v>0</v>
      </c>
      <c r="P164" t="s">
        <v>27</v>
      </c>
    </row>
    <row r="165" spans="1:18" x14ac:dyDescent="0.2">
      <c r="A165" s="27" t="s">
        <v>50</v>
      </c>
      <c r="E165" s="28" t="s">
        <v>47</v>
      </c>
    </row>
    <row r="166" spans="1:18" x14ac:dyDescent="0.2">
      <c r="A166" s="29" t="s">
        <v>51</v>
      </c>
      <c r="E166" s="30" t="s">
        <v>762</v>
      </c>
    </row>
    <row r="167" spans="1:18" ht="89.25" x14ac:dyDescent="0.2">
      <c r="A167" t="s">
        <v>52</v>
      </c>
      <c r="E167" s="28" t="s">
        <v>763</v>
      </c>
    </row>
    <row r="168" spans="1:18" ht="12.75" customHeight="1" x14ac:dyDescent="0.2">
      <c r="A168" s="5" t="s">
        <v>43</v>
      </c>
      <c r="B168" s="5"/>
      <c r="C168" s="31" t="s">
        <v>40</v>
      </c>
      <c r="D168" s="5"/>
      <c r="E168" s="19" t="s">
        <v>567</v>
      </c>
      <c r="F168" s="5"/>
      <c r="G168" s="5"/>
      <c r="H168" s="5"/>
      <c r="I168" s="32">
        <f>0+Q168</f>
        <v>0</v>
      </c>
      <c r="O168">
        <f>0+R168</f>
        <v>0</v>
      </c>
      <c r="Q168">
        <f>0+I169+I173+I177+I181+I185+I189+I193</f>
        <v>0</v>
      </c>
      <c r="R168">
        <f>0+O169+O173+O177+O181+O185+O189+O193</f>
        <v>0</v>
      </c>
    </row>
    <row r="169" spans="1:18" x14ac:dyDescent="0.2">
      <c r="A169" s="17" t="s">
        <v>45</v>
      </c>
      <c r="B169" s="21" t="s">
        <v>301</v>
      </c>
      <c r="C169" s="21" t="s">
        <v>764</v>
      </c>
      <c r="D169" s="17" t="s">
        <v>47</v>
      </c>
      <c r="E169" s="22" t="s">
        <v>765</v>
      </c>
      <c r="F169" s="23" t="s">
        <v>58</v>
      </c>
      <c r="G169" s="24">
        <v>17</v>
      </c>
      <c r="H169" s="25">
        <v>0</v>
      </c>
      <c r="I169" s="26">
        <f>ROUND(ROUND(H169,2)*ROUND(G169,3),2)</f>
        <v>0</v>
      </c>
      <c r="O169">
        <f>(I169*21)/100</f>
        <v>0</v>
      </c>
      <c r="P169" t="s">
        <v>23</v>
      </c>
    </row>
    <row r="170" spans="1:18" x14ac:dyDescent="0.2">
      <c r="A170" s="27" t="s">
        <v>50</v>
      </c>
      <c r="E170" s="28" t="s">
        <v>47</v>
      </c>
    </row>
    <row r="171" spans="1:18" x14ac:dyDescent="0.2">
      <c r="A171" s="29" t="s">
        <v>51</v>
      </c>
      <c r="E171" s="30" t="s">
        <v>766</v>
      </c>
    </row>
    <row r="172" spans="1:18" ht="63.75" x14ac:dyDescent="0.2">
      <c r="A172" t="s">
        <v>52</v>
      </c>
      <c r="E172" s="28" t="s">
        <v>767</v>
      </c>
    </row>
    <row r="173" spans="1:18" ht="25.5" x14ac:dyDescent="0.2">
      <c r="A173" s="17" t="s">
        <v>45</v>
      </c>
      <c r="B173" s="21" t="s">
        <v>305</v>
      </c>
      <c r="C173" s="21" t="s">
        <v>768</v>
      </c>
      <c r="D173" s="17" t="s">
        <v>47</v>
      </c>
      <c r="E173" s="22" t="s">
        <v>769</v>
      </c>
      <c r="F173" s="23" t="s">
        <v>58</v>
      </c>
      <c r="G173" s="24">
        <v>26</v>
      </c>
      <c r="H173" s="25">
        <v>0</v>
      </c>
      <c r="I173" s="26">
        <f>ROUND(ROUND(H173,2)*ROUND(G173,3),2)</f>
        <v>0</v>
      </c>
      <c r="O173">
        <f>(I173*21)/100</f>
        <v>0</v>
      </c>
      <c r="P173" t="s">
        <v>23</v>
      </c>
    </row>
    <row r="174" spans="1:18" x14ac:dyDescent="0.2">
      <c r="A174" s="27" t="s">
        <v>50</v>
      </c>
      <c r="E174" s="28" t="s">
        <v>47</v>
      </c>
    </row>
    <row r="175" spans="1:18" x14ac:dyDescent="0.2">
      <c r="A175" s="29" t="s">
        <v>51</v>
      </c>
      <c r="E175" s="30" t="s">
        <v>770</v>
      </c>
    </row>
    <row r="176" spans="1:18" ht="89.25" x14ac:dyDescent="0.2">
      <c r="A176" t="s">
        <v>52</v>
      </c>
      <c r="E176" s="28" t="s">
        <v>771</v>
      </c>
    </row>
    <row r="177" spans="1:16" ht="25.5" x14ac:dyDescent="0.2">
      <c r="A177" s="17" t="s">
        <v>45</v>
      </c>
      <c r="B177" s="21" t="s">
        <v>309</v>
      </c>
      <c r="C177" s="21" t="s">
        <v>772</v>
      </c>
      <c r="D177" s="17" t="s">
        <v>47</v>
      </c>
      <c r="E177" s="22" t="s">
        <v>773</v>
      </c>
      <c r="F177" s="23" t="s">
        <v>58</v>
      </c>
      <c r="G177" s="24">
        <v>86</v>
      </c>
      <c r="H177" s="25">
        <v>0</v>
      </c>
      <c r="I177" s="26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27" t="s">
        <v>50</v>
      </c>
      <c r="E178" s="28" t="s">
        <v>47</v>
      </c>
    </row>
    <row r="179" spans="1:16" x14ac:dyDescent="0.2">
      <c r="A179" s="29" t="s">
        <v>51</v>
      </c>
      <c r="E179" s="30" t="s">
        <v>774</v>
      </c>
    </row>
    <row r="180" spans="1:16" ht="89.25" x14ac:dyDescent="0.2">
      <c r="A180" t="s">
        <v>52</v>
      </c>
      <c r="E180" s="28" t="s">
        <v>771</v>
      </c>
    </row>
    <row r="181" spans="1:16" ht="25.5" x14ac:dyDescent="0.2">
      <c r="A181" s="17" t="s">
        <v>45</v>
      </c>
      <c r="B181" s="21" t="s">
        <v>313</v>
      </c>
      <c r="C181" s="21" t="s">
        <v>775</v>
      </c>
      <c r="D181" s="17" t="s">
        <v>47</v>
      </c>
      <c r="E181" s="22" t="s">
        <v>776</v>
      </c>
      <c r="F181" s="23" t="s">
        <v>65</v>
      </c>
      <c r="G181" s="24">
        <v>13</v>
      </c>
      <c r="H181" s="25">
        <v>0</v>
      </c>
      <c r="I181" s="26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27" t="s">
        <v>50</v>
      </c>
      <c r="E182" s="28" t="s">
        <v>47</v>
      </c>
    </row>
    <row r="183" spans="1:16" ht="51" x14ac:dyDescent="0.2">
      <c r="A183" s="29" t="s">
        <v>51</v>
      </c>
      <c r="E183" s="30" t="s">
        <v>777</v>
      </c>
    </row>
    <row r="184" spans="1:16" ht="102" x14ac:dyDescent="0.2">
      <c r="A184" t="s">
        <v>52</v>
      </c>
      <c r="E184" s="28" t="s">
        <v>778</v>
      </c>
    </row>
    <row r="185" spans="1:16" x14ac:dyDescent="0.2">
      <c r="A185" s="17" t="s">
        <v>45</v>
      </c>
      <c r="B185" s="21" t="s">
        <v>161</v>
      </c>
      <c r="C185" s="21" t="s">
        <v>779</v>
      </c>
      <c r="D185" s="17" t="s">
        <v>47</v>
      </c>
      <c r="E185" s="22" t="s">
        <v>780</v>
      </c>
      <c r="F185" s="23" t="s">
        <v>49</v>
      </c>
      <c r="G185" s="24">
        <v>0.5</v>
      </c>
      <c r="H185" s="25">
        <v>0</v>
      </c>
      <c r="I185" s="26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27" t="s">
        <v>50</v>
      </c>
      <c r="E186" s="28" t="s">
        <v>47</v>
      </c>
    </row>
    <row r="187" spans="1:16" x14ac:dyDescent="0.2">
      <c r="A187" s="29" t="s">
        <v>51</v>
      </c>
      <c r="E187" s="30" t="s">
        <v>781</v>
      </c>
    </row>
    <row r="188" spans="1:16" ht="114.75" x14ac:dyDescent="0.2">
      <c r="A188" t="s">
        <v>52</v>
      </c>
      <c r="E188" s="28" t="s">
        <v>782</v>
      </c>
    </row>
    <row r="189" spans="1:16" x14ac:dyDescent="0.2">
      <c r="A189" s="17" t="s">
        <v>45</v>
      </c>
      <c r="B189" s="21" t="s">
        <v>317</v>
      </c>
      <c r="C189" s="21" t="s">
        <v>783</v>
      </c>
      <c r="D189" s="17" t="s">
        <v>47</v>
      </c>
      <c r="E189" s="22" t="s">
        <v>784</v>
      </c>
      <c r="F189" s="23" t="s">
        <v>58</v>
      </c>
      <c r="G189" s="24">
        <v>24</v>
      </c>
      <c r="H189" s="25">
        <v>0</v>
      </c>
      <c r="I189" s="26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27" t="s">
        <v>50</v>
      </c>
      <c r="E190" s="28" t="s">
        <v>47</v>
      </c>
    </row>
    <row r="191" spans="1:16" x14ac:dyDescent="0.2">
      <c r="A191" s="29" t="s">
        <v>51</v>
      </c>
      <c r="E191" s="30" t="s">
        <v>785</v>
      </c>
    </row>
    <row r="192" spans="1:16" ht="127.5" x14ac:dyDescent="0.2">
      <c r="A192" t="s">
        <v>52</v>
      </c>
      <c r="E192" s="28" t="s">
        <v>786</v>
      </c>
    </row>
    <row r="193" spans="1:18" x14ac:dyDescent="0.2">
      <c r="A193" s="17" t="s">
        <v>45</v>
      </c>
      <c r="B193" s="21" t="s">
        <v>321</v>
      </c>
      <c r="C193" s="21" t="s">
        <v>787</v>
      </c>
      <c r="D193" s="17" t="s">
        <v>47</v>
      </c>
      <c r="E193" s="22" t="s">
        <v>788</v>
      </c>
      <c r="F193" s="23" t="s">
        <v>58</v>
      </c>
      <c r="G193" s="24">
        <v>27</v>
      </c>
      <c r="H193" s="25">
        <v>0</v>
      </c>
      <c r="I193" s="26">
        <f>ROUND(ROUND(H193,2)*ROUND(G193,3),2)</f>
        <v>0</v>
      </c>
      <c r="O193">
        <f>(I193*21)/100</f>
        <v>0</v>
      </c>
      <c r="P193" t="s">
        <v>23</v>
      </c>
    </row>
    <row r="194" spans="1:18" x14ac:dyDescent="0.2">
      <c r="A194" s="27" t="s">
        <v>50</v>
      </c>
      <c r="E194" s="28" t="s">
        <v>47</v>
      </c>
    </row>
    <row r="195" spans="1:18" x14ac:dyDescent="0.2">
      <c r="A195" s="29" t="s">
        <v>51</v>
      </c>
      <c r="E195" s="30" t="s">
        <v>789</v>
      </c>
    </row>
    <row r="196" spans="1:18" ht="127.5" x14ac:dyDescent="0.2">
      <c r="A196" t="s">
        <v>52</v>
      </c>
      <c r="E196" s="28" t="s">
        <v>790</v>
      </c>
    </row>
    <row r="197" spans="1:18" ht="12.75" customHeight="1" x14ac:dyDescent="0.2">
      <c r="A197" s="5" t="s">
        <v>43</v>
      </c>
      <c r="B197" s="5"/>
      <c r="C197" s="31" t="s">
        <v>17</v>
      </c>
      <c r="D197" s="5"/>
      <c r="E197" s="19" t="s">
        <v>481</v>
      </c>
      <c r="F197" s="5"/>
      <c r="G197" s="5"/>
      <c r="H197" s="5"/>
      <c r="I197" s="32">
        <f>0+Q197</f>
        <v>0</v>
      </c>
      <c r="O197">
        <f>0+R197</f>
        <v>0</v>
      </c>
      <c r="Q197">
        <f>0+I198+I202+I206</f>
        <v>0</v>
      </c>
      <c r="R197">
        <f>0+O198+O202+O206</f>
        <v>0</v>
      </c>
    </row>
    <row r="198" spans="1:18" ht="25.5" x14ac:dyDescent="0.2">
      <c r="A198" s="17" t="s">
        <v>45</v>
      </c>
      <c r="B198" s="21" t="s">
        <v>325</v>
      </c>
      <c r="C198" s="21" t="s">
        <v>791</v>
      </c>
      <c r="D198" s="17" t="s">
        <v>47</v>
      </c>
      <c r="E198" s="22" t="s">
        <v>792</v>
      </c>
      <c r="F198" s="23" t="s">
        <v>485</v>
      </c>
      <c r="G198" s="24">
        <v>316.47199999999998</v>
      </c>
      <c r="H198" s="25">
        <v>0</v>
      </c>
      <c r="I198" s="26">
        <f>ROUND(ROUND(H198,2)*ROUND(G198,3),2)</f>
        <v>0</v>
      </c>
      <c r="O198">
        <f>(I198*21)/100</f>
        <v>0</v>
      </c>
      <c r="P198" t="s">
        <v>23</v>
      </c>
    </row>
    <row r="199" spans="1:18" ht="25.5" x14ac:dyDescent="0.2">
      <c r="A199" s="27" t="s">
        <v>50</v>
      </c>
      <c r="E199" s="28" t="s">
        <v>486</v>
      </c>
    </row>
    <row r="200" spans="1:18" ht="89.25" x14ac:dyDescent="0.2">
      <c r="A200" s="29" t="s">
        <v>51</v>
      </c>
      <c r="E200" s="30" t="s">
        <v>793</v>
      </c>
    </row>
    <row r="201" spans="1:18" ht="165.75" x14ac:dyDescent="0.2">
      <c r="A201" t="s">
        <v>52</v>
      </c>
      <c r="E201" s="28" t="s">
        <v>617</v>
      </c>
    </row>
    <row r="202" spans="1:18" ht="38.25" x14ac:dyDescent="0.2">
      <c r="A202" s="17" t="s">
        <v>45</v>
      </c>
      <c r="B202" s="21" t="s">
        <v>329</v>
      </c>
      <c r="C202" s="21" t="s">
        <v>794</v>
      </c>
      <c r="D202" s="17" t="s">
        <v>47</v>
      </c>
      <c r="E202" s="22" t="s">
        <v>795</v>
      </c>
      <c r="F202" s="23" t="s">
        <v>485</v>
      </c>
      <c r="G202" s="24">
        <v>254.9</v>
      </c>
      <c r="H202" s="25">
        <v>0</v>
      </c>
      <c r="I202" s="26">
        <f>ROUND(ROUND(H202,2)*ROUND(G202,3),2)</f>
        <v>0</v>
      </c>
      <c r="O202">
        <f>(I202*21)/100</f>
        <v>0</v>
      </c>
      <c r="P202" t="s">
        <v>23</v>
      </c>
    </row>
    <row r="203" spans="1:18" ht="25.5" x14ac:dyDescent="0.2">
      <c r="A203" s="27" t="s">
        <v>50</v>
      </c>
      <c r="E203" s="28" t="s">
        <v>486</v>
      </c>
    </row>
    <row r="204" spans="1:18" ht="114.75" x14ac:dyDescent="0.2">
      <c r="A204" s="29" t="s">
        <v>51</v>
      </c>
      <c r="E204" s="30" t="s">
        <v>796</v>
      </c>
    </row>
    <row r="205" spans="1:18" ht="165.75" x14ac:dyDescent="0.2">
      <c r="A205" t="s">
        <v>52</v>
      </c>
      <c r="E205" s="28" t="s">
        <v>617</v>
      </c>
    </row>
    <row r="206" spans="1:18" ht="25.5" x14ac:dyDescent="0.2">
      <c r="A206" s="17" t="s">
        <v>45</v>
      </c>
      <c r="B206" s="21" t="s">
        <v>333</v>
      </c>
      <c r="C206" s="21" t="s">
        <v>797</v>
      </c>
      <c r="D206" s="17" t="s">
        <v>47</v>
      </c>
      <c r="E206" s="22" t="s">
        <v>798</v>
      </c>
      <c r="F206" s="23" t="s">
        <v>485</v>
      </c>
      <c r="G206" s="24">
        <v>32.938000000000002</v>
      </c>
      <c r="H206" s="25">
        <v>0</v>
      </c>
      <c r="I206" s="26">
        <f>ROUND(ROUND(H206,2)*ROUND(G206,3),2)</f>
        <v>0</v>
      </c>
      <c r="O206">
        <f>(I206*21)/100</f>
        <v>0</v>
      </c>
      <c r="P206" t="s">
        <v>23</v>
      </c>
    </row>
    <row r="207" spans="1:18" ht="25.5" x14ac:dyDescent="0.2">
      <c r="A207" s="27" t="s">
        <v>50</v>
      </c>
      <c r="E207" s="28" t="s">
        <v>486</v>
      </c>
    </row>
    <row r="208" spans="1:18" ht="63.75" x14ac:dyDescent="0.2">
      <c r="A208" s="29" t="s">
        <v>51</v>
      </c>
      <c r="E208" s="30" t="s">
        <v>799</v>
      </c>
    </row>
    <row r="209" spans="1:5" ht="165.75" x14ac:dyDescent="0.2">
      <c r="A209" t="s">
        <v>52</v>
      </c>
      <c r="E209" s="28" t="s">
        <v>617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0+O8+O21+O58+O63+O96+O117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800</v>
      </c>
      <c r="I3" s="33">
        <f>0+I8+I21+I58+I63+I96+I117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800</v>
      </c>
      <c r="D4" s="45"/>
      <c r="E4" s="13" t="s">
        <v>801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7" t="s">
        <v>45</v>
      </c>
      <c r="B9" s="21" t="s">
        <v>29</v>
      </c>
      <c r="C9" s="21" t="s">
        <v>504</v>
      </c>
      <c r="D9" s="17" t="s">
        <v>498</v>
      </c>
      <c r="E9" s="22" t="s">
        <v>505</v>
      </c>
      <c r="F9" s="23" t="s">
        <v>70</v>
      </c>
      <c r="G9" s="24">
        <v>1</v>
      </c>
      <c r="H9" s="25">
        <v>0</v>
      </c>
      <c r="I9" s="26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27" t="s">
        <v>50</v>
      </c>
      <c r="E10" s="28" t="s">
        <v>506</v>
      </c>
    </row>
    <row r="11" spans="1:18" x14ac:dyDescent="0.2">
      <c r="A11" s="29" t="s">
        <v>51</v>
      </c>
      <c r="E11" s="30" t="s">
        <v>507</v>
      </c>
    </row>
    <row r="12" spans="1:18" x14ac:dyDescent="0.2">
      <c r="A12" t="s">
        <v>52</v>
      </c>
      <c r="E12" s="28" t="s">
        <v>508</v>
      </c>
    </row>
    <row r="13" spans="1:18" ht="25.5" x14ac:dyDescent="0.2">
      <c r="A13" s="17" t="s">
        <v>45</v>
      </c>
      <c r="B13" s="21" t="s">
        <v>23</v>
      </c>
      <c r="C13" s="21" t="s">
        <v>630</v>
      </c>
      <c r="D13" s="17" t="s">
        <v>498</v>
      </c>
      <c r="E13" s="22" t="s">
        <v>631</v>
      </c>
      <c r="F13" s="23" t="s">
        <v>70</v>
      </c>
      <c r="G13" s="24">
        <v>2</v>
      </c>
      <c r="H13" s="25">
        <v>0</v>
      </c>
      <c r="I13" s="26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27" t="s">
        <v>50</v>
      </c>
      <c r="E14" s="28" t="s">
        <v>632</v>
      </c>
    </row>
    <row r="15" spans="1:18" x14ac:dyDescent="0.2">
      <c r="A15" s="29" t="s">
        <v>51</v>
      </c>
      <c r="E15" s="30" t="s">
        <v>633</v>
      </c>
    </row>
    <row r="16" spans="1:18" x14ac:dyDescent="0.2">
      <c r="A16" t="s">
        <v>52</v>
      </c>
      <c r="E16" s="28" t="s">
        <v>508</v>
      </c>
    </row>
    <row r="17" spans="1:18" x14ac:dyDescent="0.2">
      <c r="A17" s="17" t="s">
        <v>45</v>
      </c>
      <c r="B17" s="21" t="s">
        <v>22</v>
      </c>
      <c r="C17" s="21" t="s">
        <v>651</v>
      </c>
      <c r="D17" s="17" t="s">
        <v>498</v>
      </c>
      <c r="E17" s="22" t="s">
        <v>652</v>
      </c>
      <c r="F17" s="23" t="s">
        <v>511</v>
      </c>
      <c r="G17" s="24">
        <v>1</v>
      </c>
      <c r="H17" s="25">
        <v>0</v>
      </c>
      <c r="I17" s="26">
        <f>ROUND(ROUND(H17,2)*ROUND(G17,3),2)</f>
        <v>0</v>
      </c>
      <c r="O17">
        <f>(I17*0)/100</f>
        <v>0</v>
      </c>
      <c r="P17" t="s">
        <v>27</v>
      </c>
    </row>
    <row r="18" spans="1:18" x14ac:dyDescent="0.2">
      <c r="A18" s="27" t="s">
        <v>50</v>
      </c>
      <c r="E18" s="28" t="s">
        <v>653</v>
      </c>
    </row>
    <row r="19" spans="1:18" x14ac:dyDescent="0.2">
      <c r="A19" s="29" t="s">
        <v>51</v>
      </c>
      <c r="E19" s="30" t="s">
        <v>654</v>
      </c>
    </row>
    <row r="20" spans="1:18" x14ac:dyDescent="0.2">
      <c r="A20" t="s">
        <v>52</v>
      </c>
      <c r="E20" s="28" t="s">
        <v>503</v>
      </c>
    </row>
    <row r="21" spans="1:18" ht="12.75" customHeight="1" x14ac:dyDescent="0.2">
      <c r="A21" s="5" t="s">
        <v>43</v>
      </c>
      <c r="B21" s="5"/>
      <c r="C21" s="31" t="s">
        <v>29</v>
      </c>
      <c r="D21" s="5"/>
      <c r="E21" s="19" t="s">
        <v>44</v>
      </c>
      <c r="F21" s="5"/>
      <c r="G21" s="5"/>
      <c r="H21" s="5"/>
      <c r="I21" s="32">
        <f>0+Q21</f>
        <v>0</v>
      </c>
      <c r="O21">
        <f>0+R21</f>
        <v>0</v>
      </c>
      <c r="Q21">
        <f>0+I22+I26+I30+I34+I38+I42+I46+I50+I54</f>
        <v>0</v>
      </c>
      <c r="R21">
        <f>0+O22+O26+O30+O34+O38+O42+O46+O50+O54</f>
        <v>0</v>
      </c>
    </row>
    <row r="22" spans="1:18" ht="25.5" x14ac:dyDescent="0.2">
      <c r="A22" s="17" t="s">
        <v>45</v>
      </c>
      <c r="B22" s="21" t="s">
        <v>33</v>
      </c>
      <c r="C22" s="21" t="s">
        <v>802</v>
      </c>
      <c r="D22" s="17" t="s">
        <v>47</v>
      </c>
      <c r="E22" s="22" t="s">
        <v>803</v>
      </c>
      <c r="F22" s="23" t="s">
        <v>49</v>
      </c>
      <c r="G22" s="24">
        <v>2.52</v>
      </c>
      <c r="H22" s="25">
        <v>0</v>
      </c>
      <c r="I22" s="26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27" t="s">
        <v>50</v>
      </c>
      <c r="E23" s="28" t="s">
        <v>47</v>
      </c>
    </row>
    <row r="24" spans="1:18" x14ac:dyDescent="0.2">
      <c r="A24" s="29" t="s">
        <v>51</v>
      </c>
      <c r="E24" s="30" t="s">
        <v>804</v>
      </c>
    </row>
    <row r="25" spans="1:18" ht="63.75" x14ac:dyDescent="0.2">
      <c r="A25" t="s">
        <v>52</v>
      </c>
      <c r="E25" s="28" t="s">
        <v>805</v>
      </c>
    </row>
    <row r="26" spans="1:18" ht="25.5" x14ac:dyDescent="0.2">
      <c r="A26" s="17" t="s">
        <v>45</v>
      </c>
      <c r="B26" s="21" t="s">
        <v>35</v>
      </c>
      <c r="C26" s="21" t="s">
        <v>806</v>
      </c>
      <c r="D26" s="17" t="s">
        <v>47</v>
      </c>
      <c r="E26" s="22" t="s">
        <v>807</v>
      </c>
      <c r="F26" s="23" t="s">
        <v>598</v>
      </c>
      <c r="G26" s="24">
        <v>181.44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7" t="s">
        <v>50</v>
      </c>
      <c r="E27" s="28" t="s">
        <v>47</v>
      </c>
    </row>
    <row r="28" spans="1:18" ht="51" x14ac:dyDescent="0.2">
      <c r="A28" s="29" t="s">
        <v>51</v>
      </c>
      <c r="E28" s="30" t="s">
        <v>808</v>
      </c>
    </row>
    <row r="29" spans="1:18" ht="25.5" x14ac:dyDescent="0.2">
      <c r="A29" t="s">
        <v>52</v>
      </c>
      <c r="E29" s="28" t="s">
        <v>809</v>
      </c>
    </row>
    <row r="30" spans="1:18" ht="25.5" x14ac:dyDescent="0.2">
      <c r="A30" s="17" t="s">
        <v>45</v>
      </c>
      <c r="B30" s="21" t="s">
        <v>37</v>
      </c>
      <c r="C30" s="21" t="s">
        <v>810</v>
      </c>
      <c r="D30" s="17" t="s">
        <v>47</v>
      </c>
      <c r="E30" s="22" t="s">
        <v>811</v>
      </c>
      <c r="F30" s="23" t="s">
        <v>49</v>
      </c>
      <c r="G30" s="24">
        <v>40.569000000000003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50</v>
      </c>
      <c r="E31" s="28" t="s">
        <v>47</v>
      </c>
    </row>
    <row r="32" spans="1:18" ht="76.5" x14ac:dyDescent="0.2">
      <c r="A32" s="29" t="s">
        <v>51</v>
      </c>
      <c r="E32" s="30" t="s">
        <v>812</v>
      </c>
    </row>
    <row r="33" spans="1:16" ht="63.75" x14ac:dyDescent="0.2">
      <c r="A33" t="s">
        <v>52</v>
      </c>
      <c r="E33" s="28" t="s">
        <v>805</v>
      </c>
    </row>
    <row r="34" spans="1:16" ht="25.5" x14ac:dyDescent="0.2">
      <c r="A34" s="17" t="s">
        <v>45</v>
      </c>
      <c r="B34" s="21" t="s">
        <v>72</v>
      </c>
      <c r="C34" s="21" t="s">
        <v>813</v>
      </c>
      <c r="D34" s="17" t="s">
        <v>47</v>
      </c>
      <c r="E34" s="22" t="s">
        <v>814</v>
      </c>
      <c r="F34" s="23" t="s">
        <v>598</v>
      </c>
      <c r="G34" s="24">
        <v>2555.8470000000002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7" t="s">
        <v>50</v>
      </c>
      <c r="E35" s="28" t="s">
        <v>47</v>
      </c>
    </row>
    <row r="36" spans="1:16" ht="102" x14ac:dyDescent="0.2">
      <c r="A36" s="29" t="s">
        <v>51</v>
      </c>
      <c r="E36" s="30" t="s">
        <v>815</v>
      </c>
    </row>
    <row r="37" spans="1:16" ht="25.5" x14ac:dyDescent="0.2">
      <c r="A37" t="s">
        <v>52</v>
      </c>
      <c r="E37" s="28" t="s">
        <v>809</v>
      </c>
    </row>
    <row r="38" spans="1:16" x14ac:dyDescent="0.2">
      <c r="A38" s="17" t="s">
        <v>45</v>
      </c>
      <c r="B38" s="21" t="s">
        <v>76</v>
      </c>
      <c r="C38" s="21" t="s">
        <v>816</v>
      </c>
      <c r="D38" s="17" t="s">
        <v>47</v>
      </c>
      <c r="E38" s="22" t="s">
        <v>817</v>
      </c>
      <c r="F38" s="23" t="s">
        <v>49</v>
      </c>
      <c r="G38" s="24">
        <v>13.26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7" t="s">
        <v>50</v>
      </c>
      <c r="E39" s="28" t="s">
        <v>47</v>
      </c>
    </row>
    <row r="40" spans="1:16" x14ac:dyDescent="0.2">
      <c r="A40" s="29" t="s">
        <v>51</v>
      </c>
      <c r="E40" s="30" t="s">
        <v>818</v>
      </c>
    </row>
    <row r="41" spans="1:16" ht="63.75" x14ac:dyDescent="0.2">
      <c r="A41" t="s">
        <v>52</v>
      </c>
      <c r="E41" s="28" t="s">
        <v>805</v>
      </c>
    </row>
    <row r="42" spans="1:16" x14ac:dyDescent="0.2">
      <c r="A42" s="17" t="s">
        <v>45</v>
      </c>
      <c r="B42" s="21" t="s">
        <v>40</v>
      </c>
      <c r="C42" s="21" t="s">
        <v>819</v>
      </c>
      <c r="D42" s="17" t="s">
        <v>47</v>
      </c>
      <c r="E42" s="22" t="s">
        <v>820</v>
      </c>
      <c r="F42" s="23" t="s">
        <v>598</v>
      </c>
      <c r="G42" s="24">
        <v>954.72</v>
      </c>
      <c r="H42" s="25">
        <v>0</v>
      </c>
      <c r="I42" s="26">
        <f>ROUND(ROUND(H42,2)*ROUND(G42,3),2)</f>
        <v>0</v>
      </c>
      <c r="O42">
        <f>(I42*0)/100</f>
        <v>0</v>
      </c>
      <c r="P42" t="s">
        <v>27</v>
      </c>
    </row>
    <row r="43" spans="1:16" x14ac:dyDescent="0.2">
      <c r="A43" s="27" t="s">
        <v>50</v>
      </c>
      <c r="E43" s="28" t="s">
        <v>47</v>
      </c>
    </row>
    <row r="44" spans="1:16" ht="51" x14ac:dyDescent="0.2">
      <c r="A44" s="29" t="s">
        <v>51</v>
      </c>
      <c r="E44" s="30" t="s">
        <v>821</v>
      </c>
    </row>
    <row r="45" spans="1:16" ht="25.5" x14ac:dyDescent="0.2">
      <c r="A45" t="s">
        <v>52</v>
      </c>
      <c r="E45" s="28" t="s">
        <v>809</v>
      </c>
    </row>
    <row r="46" spans="1:16" x14ac:dyDescent="0.2">
      <c r="A46" s="17" t="s">
        <v>45</v>
      </c>
      <c r="B46" s="21" t="s">
        <v>42</v>
      </c>
      <c r="C46" s="21" t="s">
        <v>822</v>
      </c>
      <c r="D46" s="17" t="s">
        <v>47</v>
      </c>
      <c r="E46" s="22" t="s">
        <v>823</v>
      </c>
      <c r="F46" s="23" t="s">
        <v>49</v>
      </c>
      <c r="G46" s="24">
        <v>1.2</v>
      </c>
      <c r="H46" s="25">
        <v>0</v>
      </c>
      <c r="I46" s="26">
        <f>ROUND(ROUND(H46,2)*ROUND(G46,3),2)</f>
        <v>0</v>
      </c>
      <c r="O46">
        <f>(I46*0)/100</f>
        <v>0</v>
      </c>
      <c r="P46" t="s">
        <v>27</v>
      </c>
    </row>
    <row r="47" spans="1:16" x14ac:dyDescent="0.2">
      <c r="A47" s="27" t="s">
        <v>50</v>
      </c>
      <c r="E47" s="28" t="s">
        <v>47</v>
      </c>
    </row>
    <row r="48" spans="1:16" x14ac:dyDescent="0.2">
      <c r="A48" s="29" t="s">
        <v>51</v>
      </c>
      <c r="E48" s="30" t="s">
        <v>824</v>
      </c>
    </row>
    <row r="49" spans="1:18" ht="242.25" x14ac:dyDescent="0.2">
      <c r="A49" t="s">
        <v>52</v>
      </c>
      <c r="E49" s="28" t="s">
        <v>825</v>
      </c>
    </row>
    <row r="50" spans="1:18" x14ac:dyDescent="0.2">
      <c r="A50" s="17" t="s">
        <v>45</v>
      </c>
      <c r="B50" s="21" t="s">
        <v>86</v>
      </c>
      <c r="C50" s="21" t="s">
        <v>685</v>
      </c>
      <c r="D50" s="17" t="s">
        <v>47</v>
      </c>
      <c r="E50" s="22" t="s">
        <v>686</v>
      </c>
      <c r="F50" s="23" t="s">
        <v>65</v>
      </c>
      <c r="G50" s="24">
        <v>35.700000000000003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8" x14ac:dyDescent="0.2">
      <c r="A51" s="27" t="s">
        <v>50</v>
      </c>
      <c r="E51" s="28" t="s">
        <v>47</v>
      </c>
    </row>
    <row r="52" spans="1:18" ht="38.25" x14ac:dyDescent="0.2">
      <c r="A52" s="29" t="s">
        <v>51</v>
      </c>
      <c r="E52" s="30" t="s">
        <v>826</v>
      </c>
    </row>
    <row r="53" spans="1:18" ht="25.5" x14ac:dyDescent="0.2">
      <c r="A53" t="s">
        <v>52</v>
      </c>
      <c r="E53" s="28" t="s">
        <v>66</v>
      </c>
    </row>
    <row r="54" spans="1:18" x14ac:dyDescent="0.2">
      <c r="A54" s="17" t="s">
        <v>45</v>
      </c>
      <c r="B54" s="21" t="s">
        <v>90</v>
      </c>
      <c r="C54" s="21" t="s">
        <v>63</v>
      </c>
      <c r="D54" s="17" t="s">
        <v>47</v>
      </c>
      <c r="E54" s="22" t="s">
        <v>64</v>
      </c>
      <c r="F54" s="23" t="s">
        <v>65</v>
      </c>
      <c r="G54" s="24">
        <v>35.700000000000003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8" x14ac:dyDescent="0.2">
      <c r="A55" s="27" t="s">
        <v>50</v>
      </c>
      <c r="E55" s="28" t="s">
        <v>47</v>
      </c>
    </row>
    <row r="56" spans="1:18" ht="38.25" x14ac:dyDescent="0.2">
      <c r="A56" s="29" t="s">
        <v>51</v>
      </c>
      <c r="E56" s="30" t="s">
        <v>826</v>
      </c>
    </row>
    <row r="57" spans="1:18" ht="25.5" x14ac:dyDescent="0.2">
      <c r="A57" t="s">
        <v>52</v>
      </c>
      <c r="E57" s="28" t="s">
        <v>66</v>
      </c>
    </row>
    <row r="58" spans="1:18" ht="12.75" customHeight="1" x14ac:dyDescent="0.2">
      <c r="A58" s="5" t="s">
        <v>43</v>
      </c>
      <c r="B58" s="5"/>
      <c r="C58" s="31" t="s">
        <v>33</v>
      </c>
      <c r="D58" s="5"/>
      <c r="E58" s="19" t="s">
        <v>715</v>
      </c>
      <c r="F58" s="5"/>
      <c r="G58" s="5"/>
      <c r="H58" s="5"/>
      <c r="I58" s="32">
        <f>0+Q58</f>
        <v>0</v>
      </c>
      <c r="O58">
        <f>0+R58</f>
        <v>0</v>
      </c>
      <c r="Q58">
        <f>0+I59</f>
        <v>0</v>
      </c>
      <c r="R58">
        <f>0+O59</f>
        <v>0</v>
      </c>
    </row>
    <row r="59" spans="1:18" x14ac:dyDescent="0.2">
      <c r="A59" s="17" t="s">
        <v>45</v>
      </c>
      <c r="B59" s="21" t="s">
        <v>94</v>
      </c>
      <c r="C59" s="21" t="s">
        <v>827</v>
      </c>
      <c r="D59" s="17" t="s">
        <v>47</v>
      </c>
      <c r="E59" s="22" t="s">
        <v>828</v>
      </c>
      <c r="F59" s="23" t="s">
        <v>49</v>
      </c>
      <c r="G59" s="24">
        <v>4.7519999999999998</v>
      </c>
      <c r="H59" s="25">
        <v>0</v>
      </c>
      <c r="I59" s="26">
        <f>ROUND(ROUND(H59,2)*ROUND(G59,3),2)</f>
        <v>0</v>
      </c>
      <c r="O59">
        <f>(I59*21)/100</f>
        <v>0</v>
      </c>
      <c r="P59" t="s">
        <v>23</v>
      </c>
    </row>
    <row r="60" spans="1:18" x14ac:dyDescent="0.2">
      <c r="A60" s="27" t="s">
        <v>50</v>
      </c>
      <c r="E60" s="28" t="s">
        <v>47</v>
      </c>
    </row>
    <row r="61" spans="1:18" x14ac:dyDescent="0.2">
      <c r="A61" s="29" t="s">
        <v>51</v>
      </c>
      <c r="E61" s="30" t="s">
        <v>829</v>
      </c>
    </row>
    <row r="62" spans="1:18" ht="369.75" x14ac:dyDescent="0.2">
      <c r="A62" t="s">
        <v>52</v>
      </c>
      <c r="E62" s="28" t="s">
        <v>719</v>
      </c>
    </row>
    <row r="63" spans="1:18" ht="12.75" customHeight="1" x14ac:dyDescent="0.2">
      <c r="A63" s="5" t="s">
        <v>43</v>
      </c>
      <c r="B63" s="5"/>
      <c r="C63" s="31" t="s">
        <v>35</v>
      </c>
      <c r="D63" s="5"/>
      <c r="E63" s="19" t="s">
        <v>515</v>
      </c>
      <c r="F63" s="5"/>
      <c r="G63" s="5"/>
      <c r="H63" s="5"/>
      <c r="I63" s="32">
        <f>0+Q63</f>
        <v>0</v>
      </c>
      <c r="O63">
        <f>0+R63</f>
        <v>0</v>
      </c>
      <c r="Q63">
        <f>0+I64+I68+I72+I76+I80+I84+I88+I92</f>
        <v>0</v>
      </c>
      <c r="R63">
        <f>0+O64+O68+O72+O76+O80+O84+O88+O92</f>
        <v>0</v>
      </c>
    </row>
    <row r="64" spans="1:18" ht="25.5" x14ac:dyDescent="0.2">
      <c r="A64" s="17" t="s">
        <v>45</v>
      </c>
      <c r="B64" s="21" t="s">
        <v>97</v>
      </c>
      <c r="C64" s="21" t="s">
        <v>727</v>
      </c>
      <c r="D64" s="17" t="s">
        <v>47</v>
      </c>
      <c r="E64" s="22" t="s">
        <v>728</v>
      </c>
      <c r="F64" s="23" t="s">
        <v>49</v>
      </c>
      <c r="G64" s="24">
        <v>30.03</v>
      </c>
      <c r="H64" s="25">
        <v>0</v>
      </c>
      <c r="I64" s="26">
        <f>ROUND(ROUND(H64,2)*ROUND(G64,3),2)</f>
        <v>0</v>
      </c>
      <c r="O64">
        <f>(I64*21)/100</f>
        <v>0</v>
      </c>
      <c r="P64" t="s">
        <v>23</v>
      </c>
    </row>
    <row r="65" spans="1:16" x14ac:dyDescent="0.2">
      <c r="A65" s="27" t="s">
        <v>50</v>
      </c>
      <c r="E65" s="28" t="s">
        <v>47</v>
      </c>
    </row>
    <row r="66" spans="1:16" ht="51" x14ac:dyDescent="0.2">
      <c r="A66" s="29" t="s">
        <v>51</v>
      </c>
      <c r="E66" s="30" t="s">
        <v>830</v>
      </c>
    </row>
    <row r="67" spans="1:16" ht="280.5" x14ac:dyDescent="0.2">
      <c r="A67" t="s">
        <v>52</v>
      </c>
      <c r="E67" s="28" t="s">
        <v>730</v>
      </c>
    </row>
    <row r="68" spans="1:16" x14ac:dyDescent="0.2">
      <c r="A68" s="17" t="s">
        <v>45</v>
      </c>
      <c r="B68" s="21" t="s">
        <v>101</v>
      </c>
      <c r="C68" s="21" t="s">
        <v>731</v>
      </c>
      <c r="D68" s="17" t="s">
        <v>47</v>
      </c>
      <c r="E68" s="22" t="s">
        <v>732</v>
      </c>
      <c r="F68" s="23" t="s">
        <v>49</v>
      </c>
      <c r="G68" s="24">
        <v>9.6389999999999993</v>
      </c>
      <c r="H68" s="25">
        <v>0</v>
      </c>
      <c r="I68" s="26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27" t="s">
        <v>50</v>
      </c>
      <c r="E69" s="28" t="s">
        <v>47</v>
      </c>
    </row>
    <row r="70" spans="1:16" x14ac:dyDescent="0.2">
      <c r="A70" s="29" t="s">
        <v>51</v>
      </c>
      <c r="E70" s="30" t="s">
        <v>831</v>
      </c>
    </row>
    <row r="71" spans="1:16" ht="127.5" x14ac:dyDescent="0.2">
      <c r="A71" t="s">
        <v>52</v>
      </c>
      <c r="E71" s="28" t="s">
        <v>734</v>
      </c>
    </row>
    <row r="72" spans="1:16" x14ac:dyDescent="0.2">
      <c r="A72" s="17" t="s">
        <v>45</v>
      </c>
      <c r="B72" s="21" t="s">
        <v>105</v>
      </c>
      <c r="C72" s="21" t="s">
        <v>832</v>
      </c>
      <c r="D72" s="17" t="s">
        <v>47</v>
      </c>
      <c r="E72" s="22" t="s">
        <v>833</v>
      </c>
      <c r="F72" s="23" t="s">
        <v>65</v>
      </c>
      <c r="G72" s="24">
        <v>54</v>
      </c>
      <c r="H72" s="25">
        <v>0</v>
      </c>
      <c r="I72" s="26">
        <f>ROUND(ROUND(H72,2)*ROUND(G72,3),2)</f>
        <v>0</v>
      </c>
      <c r="O72">
        <f>(I72*21)/100</f>
        <v>0</v>
      </c>
      <c r="P72" t="s">
        <v>23</v>
      </c>
    </row>
    <row r="73" spans="1:16" x14ac:dyDescent="0.2">
      <c r="A73" s="27" t="s">
        <v>50</v>
      </c>
      <c r="E73" s="28" t="s">
        <v>47</v>
      </c>
    </row>
    <row r="74" spans="1:16" x14ac:dyDescent="0.2">
      <c r="A74" s="29" t="s">
        <v>51</v>
      </c>
      <c r="E74" s="30" t="s">
        <v>834</v>
      </c>
    </row>
    <row r="75" spans="1:16" ht="51" x14ac:dyDescent="0.2">
      <c r="A75" t="s">
        <v>52</v>
      </c>
      <c r="E75" s="28" t="s">
        <v>835</v>
      </c>
    </row>
    <row r="76" spans="1:16" x14ac:dyDescent="0.2">
      <c r="A76" s="17" t="s">
        <v>45</v>
      </c>
      <c r="B76" s="21" t="s">
        <v>109</v>
      </c>
      <c r="C76" s="21" t="s">
        <v>836</v>
      </c>
      <c r="D76" s="17" t="s">
        <v>47</v>
      </c>
      <c r="E76" s="22" t="s">
        <v>837</v>
      </c>
      <c r="F76" s="23" t="s">
        <v>65</v>
      </c>
      <c r="G76" s="24">
        <v>108</v>
      </c>
      <c r="H76" s="25">
        <v>0</v>
      </c>
      <c r="I76" s="26">
        <f>ROUND(ROUND(H76,2)*ROUND(G76,3),2)</f>
        <v>0</v>
      </c>
      <c r="O76">
        <f>(I76*21)/100</f>
        <v>0</v>
      </c>
      <c r="P76" t="s">
        <v>23</v>
      </c>
    </row>
    <row r="77" spans="1:16" x14ac:dyDescent="0.2">
      <c r="A77" s="27" t="s">
        <v>50</v>
      </c>
      <c r="E77" s="28" t="s">
        <v>47</v>
      </c>
    </row>
    <row r="78" spans="1:16" x14ac:dyDescent="0.2">
      <c r="A78" s="29" t="s">
        <v>51</v>
      </c>
      <c r="E78" s="30" t="s">
        <v>838</v>
      </c>
    </row>
    <row r="79" spans="1:16" ht="51" x14ac:dyDescent="0.2">
      <c r="A79" t="s">
        <v>52</v>
      </c>
      <c r="E79" s="28" t="s">
        <v>835</v>
      </c>
    </row>
    <row r="80" spans="1:16" x14ac:dyDescent="0.2">
      <c r="A80" s="17" t="s">
        <v>45</v>
      </c>
      <c r="B80" s="21" t="s">
        <v>112</v>
      </c>
      <c r="C80" s="21" t="s">
        <v>839</v>
      </c>
      <c r="D80" s="17" t="s">
        <v>498</v>
      </c>
      <c r="E80" s="22" t="s">
        <v>840</v>
      </c>
      <c r="F80" s="23" t="s">
        <v>49</v>
      </c>
      <c r="G80" s="24">
        <v>3.78</v>
      </c>
      <c r="H80" s="25">
        <v>0</v>
      </c>
      <c r="I80" s="26">
        <f>ROUND(ROUND(H80,2)*ROUND(G80,3),2)</f>
        <v>0</v>
      </c>
      <c r="O80">
        <f>(I80*0)/100</f>
        <v>0</v>
      </c>
      <c r="P80" t="s">
        <v>27</v>
      </c>
    </row>
    <row r="81" spans="1:18" x14ac:dyDescent="0.2">
      <c r="A81" s="27" t="s">
        <v>50</v>
      </c>
      <c r="E81" s="28" t="s">
        <v>47</v>
      </c>
    </row>
    <row r="82" spans="1:18" x14ac:dyDescent="0.2">
      <c r="A82" s="29" t="s">
        <v>51</v>
      </c>
      <c r="E82" s="30" t="s">
        <v>841</v>
      </c>
    </row>
    <row r="83" spans="1:18" ht="140.25" x14ac:dyDescent="0.2">
      <c r="A83" t="s">
        <v>52</v>
      </c>
      <c r="E83" s="28" t="s">
        <v>842</v>
      </c>
    </row>
    <row r="84" spans="1:18" x14ac:dyDescent="0.2">
      <c r="A84" s="17" t="s">
        <v>45</v>
      </c>
      <c r="B84" s="21" t="s">
        <v>116</v>
      </c>
      <c r="C84" s="21" t="s">
        <v>843</v>
      </c>
      <c r="D84" s="17" t="s">
        <v>498</v>
      </c>
      <c r="E84" s="22" t="s">
        <v>844</v>
      </c>
      <c r="F84" s="23" t="s">
        <v>49</v>
      </c>
      <c r="G84" s="24">
        <v>3.24</v>
      </c>
      <c r="H84" s="25">
        <v>0</v>
      </c>
      <c r="I84" s="26">
        <f>ROUND(ROUND(H84,2)*ROUND(G84,3),2)</f>
        <v>0</v>
      </c>
      <c r="O84">
        <f>(I84*0)/100</f>
        <v>0</v>
      </c>
      <c r="P84" t="s">
        <v>27</v>
      </c>
    </row>
    <row r="85" spans="1:18" x14ac:dyDescent="0.2">
      <c r="A85" s="27" t="s">
        <v>50</v>
      </c>
      <c r="E85" s="28" t="s">
        <v>47</v>
      </c>
    </row>
    <row r="86" spans="1:18" x14ac:dyDescent="0.2">
      <c r="A86" s="29" t="s">
        <v>51</v>
      </c>
      <c r="E86" s="30" t="s">
        <v>845</v>
      </c>
    </row>
    <row r="87" spans="1:18" ht="140.25" x14ac:dyDescent="0.2">
      <c r="A87" t="s">
        <v>52</v>
      </c>
      <c r="E87" s="28" t="s">
        <v>842</v>
      </c>
    </row>
    <row r="88" spans="1:18" x14ac:dyDescent="0.2">
      <c r="A88" s="17" t="s">
        <v>45</v>
      </c>
      <c r="B88" s="21" t="s">
        <v>119</v>
      </c>
      <c r="C88" s="21" t="s">
        <v>846</v>
      </c>
      <c r="D88" s="17" t="s">
        <v>498</v>
      </c>
      <c r="E88" s="22" t="s">
        <v>847</v>
      </c>
      <c r="F88" s="23" t="s">
        <v>49</v>
      </c>
      <c r="G88" s="24">
        <v>2.16</v>
      </c>
      <c r="H88" s="25">
        <v>0</v>
      </c>
      <c r="I88" s="26">
        <f>ROUND(ROUND(H88,2)*ROUND(G88,3),2)</f>
        <v>0</v>
      </c>
      <c r="O88">
        <f>(I88*0)/100</f>
        <v>0</v>
      </c>
      <c r="P88" t="s">
        <v>27</v>
      </c>
    </row>
    <row r="89" spans="1:18" x14ac:dyDescent="0.2">
      <c r="A89" s="27" t="s">
        <v>50</v>
      </c>
      <c r="E89" s="28" t="s">
        <v>47</v>
      </c>
    </row>
    <row r="90" spans="1:18" x14ac:dyDescent="0.2">
      <c r="A90" s="29" t="s">
        <v>51</v>
      </c>
      <c r="E90" s="30" t="s">
        <v>848</v>
      </c>
    </row>
    <row r="91" spans="1:18" ht="140.25" x14ac:dyDescent="0.2">
      <c r="A91" t="s">
        <v>52</v>
      </c>
      <c r="E91" s="28" t="s">
        <v>842</v>
      </c>
    </row>
    <row r="92" spans="1:18" x14ac:dyDescent="0.2">
      <c r="A92" s="17" t="s">
        <v>45</v>
      </c>
      <c r="B92" s="21" t="s">
        <v>123</v>
      </c>
      <c r="C92" s="21" t="s">
        <v>849</v>
      </c>
      <c r="D92" s="17" t="s">
        <v>47</v>
      </c>
      <c r="E92" s="22" t="s">
        <v>850</v>
      </c>
      <c r="F92" s="23" t="s">
        <v>58</v>
      </c>
      <c r="G92" s="24">
        <v>17</v>
      </c>
      <c r="H92" s="25">
        <v>0</v>
      </c>
      <c r="I92" s="26">
        <f>ROUND(ROUND(H92,2)*ROUND(G92,3),2)</f>
        <v>0</v>
      </c>
      <c r="O92">
        <f>(I92*21)/100</f>
        <v>0</v>
      </c>
      <c r="P92" t="s">
        <v>23</v>
      </c>
    </row>
    <row r="93" spans="1:18" x14ac:dyDescent="0.2">
      <c r="A93" s="27" t="s">
        <v>50</v>
      </c>
      <c r="E93" s="28" t="s">
        <v>47</v>
      </c>
    </row>
    <row r="94" spans="1:18" x14ac:dyDescent="0.2">
      <c r="A94" s="29" t="s">
        <v>51</v>
      </c>
      <c r="E94" s="30" t="s">
        <v>851</v>
      </c>
    </row>
    <row r="95" spans="1:18" ht="38.25" x14ac:dyDescent="0.2">
      <c r="A95" t="s">
        <v>52</v>
      </c>
      <c r="E95" s="28" t="s">
        <v>852</v>
      </c>
    </row>
    <row r="96" spans="1:18" ht="12.75" customHeight="1" x14ac:dyDescent="0.2">
      <c r="A96" s="5" t="s">
        <v>43</v>
      </c>
      <c r="B96" s="5"/>
      <c r="C96" s="31" t="s">
        <v>40</v>
      </c>
      <c r="D96" s="5"/>
      <c r="E96" s="19" t="s">
        <v>567</v>
      </c>
      <c r="F96" s="5"/>
      <c r="G96" s="5"/>
      <c r="H96" s="5"/>
      <c r="I96" s="32">
        <f>0+Q96</f>
        <v>0</v>
      </c>
      <c r="O96">
        <f>0+R96</f>
        <v>0</v>
      </c>
      <c r="Q96">
        <f>0+I97+I101+I105+I109+I113</f>
        <v>0</v>
      </c>
      <c r="R96">
        <f>0+O97+O101+O105+O109+O113</f>
        <v>0</v>
      </c>
    </row>
    <row r="97" spans="1:16" x14ac:dyDescent="0.2">
      <c r="A97" s="17" t="s">
        <v>45</v>
      </c>
      <c r="B97" s="21" t="s">
        <v>128</v>
      </c>
      <c r="C97" s="21" t="s">
        <v>853</v>
      </c>
      <c r="D97" s="17" t="s">
        <v>47</v>
      </c>
      <c r="E97" s="22" t="s">
        <v>854</v>
      </c>
      <c r="F97" s="23" t="s">
        <v>65</v>
      </c>
      <c r="G97" s="24">
        <v>12</v>
      </c>
      <c r="H97" s="25">
        <v>0</v>
      </c>
      <c r="I97" s="26">
        <f>ROUND(ROUND(H97,2)*ROUND(G97,3),2)</f>
        <v>0</v>
      </c>
      <c r="O97">
        <f>(I97*21)/100</f>
        <v>0</v>
      </c>
      <c r="P97" t="s">
        <v>23</v>
      </c>
    </row>
    <row r="98" spans="1:16" x14ac:dyDescent="0.2">
      <c r="A98" s="27" t="s">
        <v>50</v>
      </c>
      <c r="E98" s="28" t="s">
        <v>47</v>
      </c>
    </row>
    <row r="99" spans="1:16" x14ac:dyDescent="0.2">
      <c r="A99" s="29" t="s">
        <v>51</v>
      </c>
      <c r="E99" s="30" t="s">
        <v>855</v>
      </c>
    </row>
    <row r="100" spans="1:16" ht="165.75" x14ac:dyDescent="0.2">
      <c r="A100" t="s">
        <v>52</v>
      </c>
      <c r="E100" s="28" t="s">
        <v>856</v>
      </c>
    </row>
    <row r="101" spans="1:16" x14ac:dyDescent="0.2">
      <c r="A101" s="17" t="s">
        <v>45</v>
      </c>
      <c r="B101" s="21" t="s">
        <v>131</v>
      </c>
      <c r="C101" s="21" t="s">
        <v>857</v>
      </c>
      <c r="D101" s="17" t="s">
        <v>47</v>
      </c>
      <c r="E101" s="22" t="s">
        <v>858</v>
      </c>
      <c r="F101" s="23" t="s">
        <v>58</v>
      </c>
      <c r="G101" s="24">
        <v>8</v>
      </c>
      <c r="H101" s="25">
        <v>0</v>
      </c>
      <c r="I101" s="26">
        <f>ROUND(ROUND(H101,2)*ROUND(G101,3),2)</f>
        <v>0</v>
      </c>
      <c r="O101">
        <f>(I101*21)/100</f>
        <v>0</v>
      </c>
      <c r="P101" t="s">
        <v>23</v>
      </c>
    </row>
    <row r="102" spans="1:16" x14ac:dyDescent="0.2">
      <c r="A102" s="27" t="s">
        <v>50</v>
      </c>
      <c r="E102" s="28" t="s">
        <v>47</v>
      </c>
    </row>
    <row r="103" spans="1:16" x14ac:dyDescent="0.2">
      <c r="A103" s="29" t="s">
        <v>51</v>
      </c>
      <c r="E103" s="30" t="s">
        <v>859</v>
      </c>
    </row>
    <row r="104" spans="1:16" ht="51" x14ac:dyDescent="0.2">
      <c r="A104" t="s">
        <v>52</v>
      </c>
      <c r="E104" s="28" t="s">
        <v>860</v>
      </c>
    </row>
    <row r="105" spans="1:16" x14ac:dyDescent="0.2">
      <c r="A105" s="17" t="s">
        <v>45</v>
      </c>
      <c r="B105" s="21" t="s">
        <v>134</v>
      </c>
      <c r="C105" s="21" t="s">
        <v>861</v>
      </c>
      <c r="D105" s="17" t="s">
        <v>47</v>
      </c>
      <c r="E105" s="22" t="s">
        <v>862</v>
      </c>
      <c r="F105" s="23" t="s">
        <v>58</v>
      </c>
      <c r="G105" s="24">
        <v>8</v>
      </c>
      <c r="H105" s="25">
        <v>0</v>
      </c>
      <c r="I105" s="26">
        <f>ROUND(ROUND(H105,2)*ROUND(G105,3),2)</f>
        <v>0</v>
      </c>
      <c r="O105">
        <f>(I105*21)/100</f>
        <v>0</v>
      </c>
      <c r="P105" t="s">
        <v>23</v>
      </c>
    </row>
    <row r="106" spans="1:16" x14ac:dyDescent="0.2">
      <c r="A106" s="27" t="s">
        <v>50</v>
      </c>
      <c r="E106" s="28" t="s">
        <v>47</v>
      </c>
    </row>
    <row r="107" spans="1:16" x14ac:dyDescent="0.2">
      <c r="A107" s="29" t="s">
        <v>51</v>
      </c>
      <c r="E107" s="30" t="s">
        <v>863</v>
      </c>
    </row>
    <row r="108" spans="1:16" ht="51" x14ac:dyDescent="0.2">
      <c r="A108" t="s">
        <v>52</v>
      </c>
      <c r="E108" s="28" t="s">
        <v>860</v>
      </c>
    </row>
    <row r="109" spans="1:16" x14ac:dyDescent="0.2">
      <c r="A109" s="17" t="s">
        <v>45</v>
      </c>
      <c r="B109" s="21" t="s">
        <v>138</v>
      </c>
      <c r="C109" s="21" t="s">
        <v>864</v>
      </c>
      <c r="D109" s="17" t="s">
        <v>47</v>
      </c>
      <c r="E109" s="22" t="s">
        <v>865</v>
      </c>
      <c r="F109" s="23" t="s">
        <v>58</v>
      </c>
      <c r="G109" s="24">
        <v>17</v>
      </c>
      <c r="H109" s="25">
        <v>0</v>
      </c>
      <c r="I109" s="26">
        <f>ROUND(ROUND(H109,2)*ROUND(G109,3),2)</f>
        <v>0</v>
      </c>
      <c r="O109">
        <f>(I109*21)/100</f>
        <v>0</v>
      </c>
      <c r="P109" t="s">
        <v>23</v>
      </c>
    </row>
    <row r="110" spans="1:16" x14ac:dyDescent="0.2">
      <c r="A110" s="27" t="s">
        <v>50</v>
      </c>
      <c r="E110" s="28" t="s">
        <v>47</v>
      </c>
    </row>
    <row r="111" spans="1:16" x14ac:dyDescent="0.2">
      <c r="A111" s="29" t="s">
        <v>51</v>
      </c>
      <c r="E111" s="30" t="s">
        <v>866</v>
      </c>
    </row>
    <row r="112" spans="1:16" ht="25.5" x14ac:dyDescent="0.2">
      <c r="A112" t="s">
        <v>52</v>
      </c>
      <c r="E112" s="28" t="s">
        <v>867</v>
      </c>
    </row>
    <row r="113" spans="1:18" x14ac:dyDescent="0.2">
      <c r="A113" s="17" t="s">
        <v>45</v>
      </c>
      <c r="B113" s="21" t="s">
        <v>142</v>
      </c>
      <c r="C113" s="21" t="s">
        <v>868</v>
      </c>
      <c r="D113" s="17" t="s">
        <v>47</v>
      </c>
      <c r="E113" s="22" t="s">
        <v>869</v>
      </c>
      <c r="F113" s="23" t="s">
        <v>65</v>
      </c>
      <c r="G113" s="24">
        <v>47.52</v>
      </c>
      <c r="H113" s="25">
        <v>0</v>
      </c>
      <c r="I113" s="26">
        <f>ROUND(ROUND(H113,2)*ROUND(G113,3),2)</f>
        <v>0</v>
      </c>
      <c r="O113">
        <f>(I113*21)/100</f>
        <v>0</v>
      </c>
      <c r="P113" t="s">
        <v>23</v>
      </c>
    </row>
    <row r="114" spans="1:18" x14ac:dyDescent="0.2">
      <c r="A114" s="27" t="s">
        <v>50</v>
      </c>
      <c r="E114" s="28" t="s">
        <v>47</v>
      </c>
    </row>
    <row r="115" spans="1:18" x14ac:dyDescent="0.2">
      <c r="A115" s="29" t="s">
        <v>51</v>
      </c>
      <c r="E115" s="30" t="s">
        <v>870</v>
      </c>
    </row>
    <row r="116" spans="1:18" ht="280.5" x14ac:dyDescent="0.2">
      <c r="A116" t="s">
        <v>52</v>
      </c>
      <c r="E116" s="28" t="s">
        <v>871</v>
      </c>
    </row>
    <row r="117" spans="1:18" ht="12.75" customHeight="1" x14ac:dyDescent="0.2">
      <c r="A117" s="5" t="s">
        <v>43</v>
      </c>
      <c r="B117" s="5"/>
      <c r="C117" s="31" t="s">
        <v>17</v>
      </c>
      <c r="D117" s="5"/>
      <c r="E117" s="19" t="s">
        <v>481</v>
      </c>
      <c r="F117" s="5"/>
      <c r="G117" s="5"/>
      <c r="H117" s="5"/>
      <c r="I117" s="32">
        <f>0+Q117</f>
        <v>0</v>
      </c>
      <c r="O117">
        <f>0+R117</f>
        <v>0</v>
      </c>
      <c r="Q117">
        <f>0+I118+I122</f>
        <v>0</v>
      </c>
      <c r="R117">
        <f>0+O118+O122</f>
        <v>0</v>
      </c>
    </row>
    <row r="118" spans="1:18" ht="25.5" x14ac:dyDescent="0.2">
      <c r="A118" s="17" t="s">
        <v>45</v>
      </c>
      <c r="B118" s="21" t="s">
        <v>146</v>
      </c>
      <c r="C118" s="21" t="s">
        <v>791</v>
      </c>
      <c r="D118" s="17" t="s">
        <v>47</v>
      </c>
      <c r="E118" s="22" t="s">
        <v>792</v>
      </c>
      <c r="F118" s="23" t="s">
        <v>485</v>
      </c>
      <c r="G118" s="24">
        <v>85.194999999999993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8" ht="25.5" x14ac:dyDescent="0.2">
      <c r="A119" s="27" t="s">
        <v>50</v>
      </c>
      <c r="E119" s="28" t="s">
        <v>486</v>
      </c>
    </row>
    <row r="120" spans="1:18" ht="89.25" x14ac:dyDescent="0.2">
      <c r="A120" s="29" t="s">
        <v>51</v>
      </c>
      <c r="E120" s="30" t="s">
        <v>872</v>
      </c>
    </row>
    <row r="121" spans="1:18" ht="165.75" x14ac:dyDescent="0.2">
      <c r="A121" t="s">
        <v>52</v>
      </c>
      <c r="E121" s="28" t="s">
        <v>617</v>
      </c>
    </row>
    <row r="122" spans="1:18" ht="25.5" x14ac:dyDescent="0.2">
      <c r="A122" s="17" t="s">
        <v>45</v>
      </c>
      <c r="B122" s="21" t="s">
        <v>150</v>
      </c>
      <c r="C122" s="21" t="s">
        <v>873</v>
      </c>
      <c r="D122" s="17" t="s">
        <v>47</v>
      </c>
      <c r="E122" s="22" t="s">
        <v>874</v>
      </c>
      <c r="F122" s="23" t="s">
        <v>485</v>
      </c>
      <c r="G122" s="24">
        <v>37.872</v>
      </c>
      <c r="H122" s="25">
        <v>0</v>
      </c>
      <c r="I122" s="26">
        <f>ROUND(ROUND(H122,2)*ROUND(G122,3),2)</f>
        <v>0</v>
      </c>
      <c r="O122">
        <f>(I122*21)/100</f>
        <v>0</v>
      </c>
      <c r="P122" t="s">
        <v>23</v>
      </c>
    </row>
    <row r="123" spans="1:18" ht="25.5" x14ac:dyDescent="0.2">
      <c r="A123" s="27" t="s">
        <v>50</v>
      </c>
      <c r="E123" s="28" t="s">
        <v>486</v>
      </c>
    </row>
    <row r="124" spans="1:18" ht="51" x14ac:dyDescent="0.2">
      <c r="A124" s="29" t="s">
        <v>51</v>
      </c>
      <c r="E124" s="30" t="s">
        <v>875</v>
      </c>
    </row>
    <row r="125" spans="1:18" ht="165.75" x14ac:dyDescent="0.2">
      <c r="A125" t="s">
        <v>52</v>
      </c>
      <c r="E125" s="28" t="s">
        <v>617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2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0+O8+O25+O94+O99+O108+O113+O154+O159+O172+O213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876</v>
      </c>
      <c r="I3" s="33">
        <f>0+I8+I25+I94+I99+I108+I113+I154+I159+I172+I213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876</v>
      </c>
      <c r="D4" s="45"/>
      <c r="E4" s="13" t="s">
        <v>877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504</v>
      </c>
      <c r="D9" s="17" t="s">
        <v>498</v>
      </c>
      <c r="E9" s="22" t="s">
        <v>505</v>
      </c>
      <c r="F9" s="23" t="s">
        <v>70</v>
      </c>
      <c r="G9" s="24">
        <v>1</v>
      </c>
      <c r="H9" s="25">
        <v>0</v>
      </c>
      <c r="I9" s="26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27" t="s">
        <v>50</v>
      </c>
      <c r="E10" s="28" t="s">
        <v>506</v>
      </c>
    </row>
    <row r="11" spans="1:18" x14ac:dyDescent="0.2">
      <c r="A11" s="29" t="s">
        <v>51</v>
      </c>
      <c r="E11" s="30" t="s">
        <v>507</v>
      </c>
    </row>
    <row r="12" spans="1:18" x14ac:dyDescent="0.2">
      <c r="A12" t="s">
        <v>52</v>
      </c>
      <c r="E12" s="28" t="s">
        <v>508</v>
      </c>
    </row>
    <row r="13" spans="1:18" ht="25.5" x14ac:dyDescent="0.2">
      <c r="A13" s="17" t="s">
        <v>45</v>
      </c>
      <c r="B13" s="21" t="s">
        <v>23</v>
      </c>
      <c r="C13" s="21" t="s">
        <v>630</v>
      </c>
      <c r="D13" s="17" t="s">
        <v>498</v>
      </c>
      <c r="E13" s="22" t="s">
        <v>631</v>
      </c>
      <c r="F13" s="23" t="s">
        <v>70</v>
      </c>
      <c r="G13" s="24">
        <v>4</v>
      </c>
      <c r="H13" s="25">
        <v>0</v>
      </c>
      <c r="I13" s="26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27" t="s">
        <v>50</v>
      </c>
      <c r="E14" s="28" t="s">
        <v>632</v>
      </c>
    </row>
    <row r="15" spans="1:18" x14ac:dyDescent="0.2">
      <c r="A15" s="29" t="s">
        <v>51</v>
      </c>
      <c r="E15" s="30" t="s">
        <v>878</v>
      </c>
    </row>
    <row r="16" spans="1:18" x14ac:dyDescent="0.2">
      <c r="A16" t="s">
        <v>52</v>
      </c>
      <c r="E16" s="28" t="s">
        <v>508</v>
      </c>
    </row>
    <row r="17" spans="1:18" x14ac:dyDescent="0.2">
      <c r="A17" s="17" t="s">
        <v>45</v>
      </c>
      <c r="B17" s="21" t="s">
        <v>22</v>
      </c>
      <c r="C17" s="21" t="s">
        <v>643</v>
      </c>
      <c r="D17" s="17" t="s">
        <v>498</v>
      </c>
      <c r="E17" s="22" t="s">
        <v>644</v>
      </c>
      <c r="F17" s="23" t="s">
        <v>70</v>
      </c>
      <c r="G17" s="24">
        <v>2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7" t="s">
        <v>50</v>
      </c>
      <c r="E18" s="28" t="s">
        <v>645</v>
      </c>
    </row>
    <row r="19" spans="1:18" x14ac:dyDescent="0.2">
      <c r="A19" s="29" t="s">
        <v>51</v>
      </c>
      <c r="E19" s="30" t="s">
        <v>633</v>
      </c>
    </row>
    <row r="20" spans="1:18" x14ac:dyDescent="0.2">
      <c r="A20" t="s">
        <v>52</v>
      </c>
      <c r="E20" s="28" t="s">
        <v>638</v>
      </c>
    </row>
    <row r="21" spans="1:18" x14ac:dyDescent="0.2">
      <c r="A21" s="17" t="s">
        <v>45</v>
      </c>
      <c r="B21" s="21" t="s">
        <v>33</v>
      </c>
      <c r="C21" s="21" t="s">
        <v>651</v>
      </c>
      <c r="D21" s="17" t="s">
        <v>498</v>
      </c>
      <c r="E21" s="22" t="s">
        <v>652</v>
      </c>
      <c r="F21" s="23" t="s">
        <v>511</v>
      </c>
      <c r="G21" s="24">
        <v>1</v>
      </c>
      <c r="H21" s="25">
        <v>0</v>
      </c>
      <c r="I21" s="26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27" t="s">
        <v>50</v>
      </c>
      <c r="E22" s="28" t="s">
        <v>653</v>
      </c>
    </row>
    <row r="23" spans="1:18" x14ac:dyDescent="0.2">
      <c r="A23" s="29" t="s">
        <v>51</v>
      </c>
      <c r="E23" s="30" t="s">
        <v>654</v>
      </c>
    </row>
    <row r="24" spans="1:18" x14ac:dyDescent="0.2">
      <c r="A24" t="s">
        <v>52</v>
      </c>
      <c r="E24" s="28" t="s">
        <v>503</v>
      </c>
    </row>
    <row r="25" spans="1:18" ht="12.75" customHeight="1" x14ac:dyDescent="0.2">
      <c r="A25" s="5" t="s">
        <v>43</v>
      </c>
      <c r="B25" s="5"/>
      <c r="C25" s="31" t="s">
        <v>29</v>
      </c>
      <c r="D25" s="5"/>
      <c r="E25" s="19" t="s">
        <v>44</v>
      </c>
      <c r="F25" s="5"/>
      <c r="G25" s="5"/>
      <c r="H25" s="5"/>
      <c r="I25" s="32">
        <f>0+Q25</f>
        <v>0</v>
      </c>
      <c r="O25">
        <f>0+R25</f>
        <v>0</v>
      </c>
      <c r="Q25">
        <f>0+I26+I30+I34+I38+I42+I46+I50+I54+I58+I62+I66+I70+I74+I78+I82+I86+I90</f>
        <v>0</v>
      </c>
      <c r="R25">
        <f>0+O26+O30+O34+O38+O42+O46+O50+O54+O58+O62+O66+O70+O74+O78+O82+O86+O90</f>
        <v>0</v>
      </c>
    </row>
    <row r="26" spans="1:18" ht="25.5" x14ac:dyDescent="0.2">
      <c r="A26" s="17" t="s">
        <v>45</v>
      </c>
      <c r="B26" s="21" t="s">
        <v>35</v>
      </c>
      <c r="C26" s="21" t="s">
        <v>810</v>
      </c>
      <c r="D26" s="17" t="s">
        <v>47</v>
      </c>
      <c r="E26" s="22" t="s">
        <v>811</v>
      </c>
      <c r="F26" s="23" t="s">
        <v>49</v>
      </c>
      <c r="G26" s="24">
        <v>189.92699999999999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7" t="s">
        <v>50</v>
      </c>
      <c r="E27" s="28" t="s">
        <v>47</v>
      </c>
    </row>
    <row r="28" spans="1:18" ht="51" x14ac:dyDescent="0.2">
      <c r="A28" s="29" t="s">
        <v>51</v>
      </c>
      <c r="E28" s="30" t="s">
        <v>879</v>
      </c>
    </row>
    <row r="29" spans="1:18" ht="63.75" x14ac:dyDescent="0.2">
      <c r="A29" t="s">
        <v>52</v>
      </c>
      <c r="E29" s="28" t="s">
        <v>805</v>
      </c>
    </row>
    <row r="30" spans="1:18" ht="25.5" x14ac:dyDescent="0.2">
      <c r="A30" s="17" t="s">
        <v>45</v>
      </c>
      <c r="B30" s="21" t="s">
        <v>37</v>
      </c>
      <c r="C30" s="21" t="s">
        <v>813</v>
      </c>
      <c r="D30" s="17" t="s">
        <v>47</v>
      </c>
      <c r="E30" s="22" t="s">
        <v>814</v>
      </c>
      <c r="F30" s="23" t="s">
        <v>598</v>
      </c>
      <c r="G30" s="24">
        <v>11965.401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50</v>
      </c>
      <c r="E31" s="28" t="s">
        <v>47</v>
      </c>
    </row>
    <row r="32" spans="1:18" ht="76.5" x14ac:dyDescent="0.2">
      <c r="A32" s="29" t="s">
        <v>51</v>
      </c>
      <c r="E32" s="30" t="s">
        <v>880</v>
      </c>
    </row>
    <row r="33" spans="1:16" ht="25.5" x14ac:dyDescent="0.2">
      <c r="A33" t="s">
        <v>52</v>
      </c>
      <c r="E33" s="28" t="s">
        <v>809</v>
      </c>
    </row>
    <row r="34" spans="1:16" x14ac:dyDescent="0.2">
      <c r="A34" s="17" t="s">
        <v>45</v>
      </c>
      <c r="B34" s="21" t="s">
        <v>72</v>
      </c>
      <c r="C34" s="21" t="s">
        <v>816</v>
      </c>
      <c r="D34" s="17" t="s">
        <v>47</v>
      </c>
      <c r="E34" s="22" t="s">
        <v>817</v>
      </c>
      <c r="F34" s="23" t="s">
        <v>49</v>
      </c>
      <c r="G34" s="24">
        <v>60.04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7" t="s">
        <v>50</v>
      </c>
      <c r="E35" s="28" t="s">
        <v>47</v>
      </c>
    </row>
    <row r="36" spans="1:16" ht="38.25" x14ac:dyDescent="0.2">
      <c r="A36" s="29" t="s">
        <v>51</v>
      </c>
      <c r="E36" s="30" t="s">
        <v>881</v>
      </c>
    </row>
    <row r="37" spans="1:16" ht="63.75" x14ac:dyDescent="0.2">
      <c r="A37" t="s">
        <v>52</v>
      </c>
      <c r="E37" s="28" t="s">
        <v>805</v>
      </c>
    </row>
    <row r="38" spans="1:16" x14ac:dyDescent="0.2">
      <c r="A38" s="17" t="s">
        <v>45</v>
      </c>
      <c r="B38" s="21" t="s">
        <v>76</v>
      </c>
      <c r="C38" s="21" t="s">
        <v>819</v>
      </c>
      <c r="D38" s="17" t="s">
        <v>47</v>
      </c>
      <c r="E38" s="22" t="s">
        <v>820</v>
      </c>
      <c r="F38" s="23" t="s">
        <v>598</v>
      </c>
      <c r="G38" s="24">
        <v>4322.88</v>
      </c>
      <c r="H38" s="25">
        <v>0</v>
      </c>
      <c r="I38" s="26">
        <f>ROUND(ROUND(H38,2)*ROUND(G38,3),2)</f>
        <v>0</v>
      </c>
      <c r="O38">
        <f>(I38*0)/100</f>
        <v>0</v>
      </c>
      <c r="P38" t="s">
        <v>27</v>
      </c>
    </row>
    <row r="39" spans="1:16" x14ac:dyDescent="0.2">
      <c r="A39" s="27" t="s">
        <v>50</v>
      </c>
      <c r="E39" s="28" t="s">
        <v>47</v>
      </c>
    </row>
    <row r="40" spans="1:16" ht="63.75" x14ac:dyDescent="0.2">
      <c r="A40" s="29" t="s">
        <v>51</v>
      </c>
      <c r="E40" s="30" t="s">
        <v>882</v>
      </c>
    </row>
    <row r="41" spans="1:16" ht="25.5" x14ac:dyDescent="0.2">
      <c r="A41" t="s">
        <v>52</v>
      </c>
      <c r="E41" s="28" t="s">
        <v>809</v>
      </c>
    </row>
    <row r="42" spans="1:16" x14ac:dyDescent="0.2">
      <c r="A42" s="17" t="s">
        <v>45</v>
      </c>
      <c r="B42" s="21" t="s">
        <v>40</v>
      </c>
      <c r="C42" s="21" t="s">
        <v>655</v>
      </c>
      <c r="D42" s="17" t="s">
        <v>47</v>
      </c>
      <c r="E42" s="22" t="s">
        <v>656</v>
      </c>
      <c r="F42" s="23" t="s">
        <v>49</v>
      </c>
      <c r="G42" s="24">
        <v>9.1999999999999993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27" t="s">
        <v>50</v>
      </c>
      <c r="E43" s="28" t="s">
        <v>47</v>
      </c>
    </row>
    <row r="44" spans="1:16" x14ac:dyDescent="0.2">
      <c r="A44" s="29" t="s">
        <v>51</v>
      </c>
      <c r="E44" s="30" t="s">
        <v>883</v>
      </c>
    </row>
    <row r="45" spans="1:16" ht="38.25" x14ac:dyDescent="0.2">
      <c r="A45" t="s">
        <v>52</v>
      </c>
      <c r="E45" s="28" t="s">
        <v>658</v>
      </c>
    </row>
    <row r="46" spans="1:16" x14ac:dyDescent="0.2">
      <c r="A46" s="17" t="s">
        <v>45</v>
      </c>
      <c r="B46" s="21" t="s">
        <v>42</v>
      </c>
      <c r="C46" s="21" t="s">
        <v>884</v>
      </c>
      <c r="D46" s="17" t="s">
        <v>47</v>
      </c>
      <c r="E46" s="22" t="s">
        <v>885</v>
      </c>
      <c r="F46" s="23" t="s">
        <v>49</v>
      </c>
      <c r="G46" s="24">
        <v>11.4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27" t="s">
        <v>50</v>
      </c>
      <c r="E47" s="28" t="s">
        <v>47</v>
      </c>
    </row>
    <row r="48" spans="1:16" x14ac:dyDescent="0.2">
      <c r="A48" s="29" t="s">
        <v>51</v>
      </c>
      <c r="E48" s="30" t="s">
        <v>886</v>
      </c>
    </row>
    <row r="49" spans="1:16" ht="63.75" x14ac:dyDescent="0.2">
      <c r="A49" t="s">
        <v>52</v>
      </c>
      <c r="E49" s="28" t="s">
        <v>675</v>
      </c>
    </row>
    <row r="50" spans="1:16" x14ac:dyDescent="0.2">
      <c r="A50" s="17" t="s">
        <v>45</v>
      </c>
      <c r="B50" s="21" t="s">
        <v>86</v>
      </c>
      <c r="C50" s="21" t="s">
        <v>672</v>
      </c>
      <c r="D50" s="17" t="s">
        <v>47</v>
      </c>
      <c r="E50" s="22" t="s">
        <v>673</v>
      </c>
      <c r="F50" s="23" t="s">
        <v>49</v>
      </c>
      <c r="G50" s="24">
        <v>15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50</v>
      </c>
      <c r="E51" s="28" t="s">
        <v>47</v>
      </c>
    </row>
    <row r="52" spans="1:16" x14ac:dyDescent="0.2">
      <c r="A52" s="29" t="s">
        <v>51</v>
      </c>
      <c r="E52" s="30" t="s">
        <v>887</v>
      </c>
    </row>
    <row r="53" spans="1:16" ht="63.75" x14ac:dyDescent="0.2">
      <c r="A53" t="s">
        <v>52</v>
      </c>
      <c r="E53" s="28" t="s">
        <v>675</v>
      </c>
    </row>
    <row r="54" spans="1:16" x14ac:dyDescent="0.2">
      <c r="A54" s="17" t="s">
        <v>45</v>
      </c>
      <c r="B54" s="21" t="s">
        <v>90</v>
      </c>
      <c r="C54" s="21" t="s">
        <v>888</v>
      </c>
      <c r="D54" s="17" t="s">
        <v>47</v>
      </c>
      <c r="E54" s="22" t="s">
        <v>889</v>
      </c>
      <c r="F54" s="23" t="s">
        <v>58</v>
      </c>
      <c r="G54" s="24">
        <v>5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50</v>
      </c>
      <c r="E55" s="28" t="s">
        <v>47</v>
      </c>
    </row>
    <row r="56" spans="1:16" x14ac:dyDescent="0.2">
      <c r="A56" s="29" t="s">
        <v>51</v>
      </c>
      <c r="E56" s="30" t="s">
        <v>890</v>
      </c>
    </row>
    <row r="57" spans="1:16" ht="63.75" x14ac:dyDescent="0.2">
      <c r="A57" t="s">
        <v>52</v>
      </c>
      <c r="E57" s="28" t="s">
        <v>675</v>
      </c>
    </row>
    <row r="58" spans="1:16" x14ac:dyDescent="0.2">
      <c r="A58" s="17" t="s">
        <v>45</v>
      </c>
      <c r="B58" s="21" t="s">
        <v>94</v>
      </c>
      <c r="C58" s="21" t="s">
        <v>54</v>
      </c>
      <c r="D58" s="17" t="s">
        <v>47</v>
      </c>
      <c r="E58" s="22" t="s">
        <v>55</v>
      </c>
      <c r="F58" s="23" t="s">
        <v>49</v>
      </c>
      <c r="G58" s="24">
        <v>2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50</v>
      </c>
      <c r="E59" s="28" t="s">
        <v>47</v>
      </c>
    </row>
    <row r="60" spans="1:16" x14ac:dyDescent="0.2">
      <c r="A60" s="29" t="s">
        <v>51</v>
      </c>
      <c r="E60" s="30" t="s">
        <v>891</v>
      </c>
    </row>
    <row r="61" spans="1:16" ht="318.75" x14ac:dyDescent="0.2">
      <c r="A61" t="s">
        <v>52</v>
      </c>
      <c r="E61" s="28" t="s">
        <v>53</v>
      </c>
    </row>
    <row r="62" spans="1:16" x14ac:dyDescent="0.2">
      <c r="A62" s="17" t="s">
        <v>45</v>
      </c>
      <c r="B62" s="21" t="s">
        <v>97</v>
      </c>
      <c r="C62" s="21" t="s">
        <v>677</v>
      </c>
      <c r="D62" s="17" t="s">
        <v>47</v>
      </c>
      <c r="E62" s="22" t="s">
        <v>678</v>
      </c>
      <c r="F62" s="23" t="s">
        <v>49</v>
      </c>
      <c r="G62" s="24">
        <v>0.94499999999999995</v>
      </c>
      <c r="H62" s="25">
        <v>0</v>
      </c>
      <c r="I62" s="26">
        <f>ROUND(ROUND(H62,2)*ROUND(G62,3),2)</f>
        <v>0</v>
      </c>
      <c r="O62">
        <f>(I62*0)/100</f>
        <v>0</v>
      </c>
      <c r="P62" t="s">
        <v>27</v>
      </c>
    </row>
    <row r="63" spans="1:16" x14ac:dyDescent="0.2">
      <c r="A63" s="27" t="s">
        <v>50</v>
      </c>
      <c r="E63" s="28" t="s">
        <v>47</v>
      </c>
    </row>
    <row r="64" spans="1:16" x14ac:dyDescent="0.2">
      <c r="A64" s="29" t="s">
        <v>51</v>
      </c>
      <c r="E64" s="30" t="s">
        <v>892</v>
      </c>
    </row>
    <row r="65" spans="1:16" ht="318.75" x14ac:dyDescent="0.2">
      <c r="A65" t="s">
        <v>52</v>
      </c>
      <c r="E65" s="28" t="s">
        <v>53</v>
      </c>
    </row>
    <row r="66" spans="1:16" x14ac:dyDescent="0.2">
      <c r="A66" s="17" t="s">
        <v>45</v>
      </c>
      <c r="B66" s="21" t="s">
        <v>101</v>
      </c>
      <c r="C66" s="21" t="s">
        <v>680</v>
      </c>
      <c r="D66" s="17" t="s">
        <v>47</v>
      </c>
      <c r="E66" s="22" t="s">
        <v>681</v>
      </c>
      <c r="F66" s="23" t="s">
        <v>49</v>
      </c>
      <c r="G66" s="24">
        <v>2.9449999999999998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6" x14ac:dyDescent="0.2">
      <c r="A67" s="27" t="s">
        <v>50</v>
      </c>
      <c r="E67" s="28" t="s">
        <v>47</v>
      </c>
    </row>
    <row r="68" spans="1:16" ht="38.25" x14ac:dyDescent="0.2">
      <c r="A68" s="29" t="s">
        <v>51</v>
      </c>
      <c r="E68" s="30" t="s">
        <v>893</v>
      </c>
    </row>
    <row r="69" spans="1:16" ht="191.25" x14ac:dyDescent="0.2">
      <c r="A69" t="s">
        <v>52</v>
      </c>
      <c r="E69" s="28" t="s">
        <v>683</v>
      </c>
    </row>
    <row r="70" spans="1:16" x14ac:dyDescent="0.2">
      <c r="A70" s="17" t="s">
        <v>45</v>
      </c>
      <c r="B70" s="21" t="s">
        <v>105</v>
      </c>
      <c r="C70" s="21" t="s">
        <v>822</v>
      </c>
      <c r="D70" s="17" t="s">
        <v>47</v>
      </c>
      <c r="E70" s="22" t="s">
        <v>823</v>
      </c>
      <c r="F70" s="23" t="s">
        <v>49</v>
      </c>
      <c r="G70" s="24">
        <v>15</v>
      </c>
      <c r="H70" s="25">
        <v>0</v>
      </c>
      <c r="I70" s="26">
        <f>ROUND(ROUND(H70,2)*ROUND(G70,3),2)</f>
        <v>0</v>
      </c>
      <c r="O70">
        <f>(I70*0)/100</f>
        <v>0</v>
      </c>
      <c r="P70" t="s">
        <v>27</v>
      </c>
    </row>
    <row r="71" spans="1:16" x14ac:dyDescent="0.2">
      <c r="A71" s="27" t="s">
        <v>50</v>
      </c>
      <c r="E71" s="28" t="s">
        <v>47</v>
      </c>
    </row>
    <row r="72" spans="1:16" x14ac:dyDescent="0.2">
      <c r="A72" s="29" t="s">
        <v>51</v>
      </c>
      <c r="E72" s="30" t="s">
        <v>894</v>
      </c>
    </row>
    <row r="73" spans="1:16" ht="242.25" x14ac:dyDescent="0.2">
      <c r="A73" t="s">
        <v>52</v>
      </c>
      <c r="E73" s="28" t="s">
        <v>825</v>
      </c>
    </row>
    <row r="74" spans="1:16" x14ac:dyDescent="0.2">
      <c r="A74" s="17" t="s">
        <v>45</v>
      </c>
      <c r="B74" s="21" t="s">
        <v>109</v>
      </c>
      <c r="C74" s="21" t="s">
        <v>60</v>
      </c>
      <c r="D74" s="17" t="s">
        <v>47</v>
      </c>
      <c r="E74" s="22" t="s">
        <v>61</v>
      </c>
      <c r="F74" s="23" t="s">
        <v>49</v>
      </c>
      <c r="G74" s="24">
        <v>2</v>
      </c>
      <c r="H74" s="25">
        <v>0</v>
      </c>
      <c r="I74" s="26">
        <f>ROUND(ROUND(H74,2)*ROUND(G74,3),2)</f>
        <v>0</v>
      </c>
      <c r="O74">
        <f>(I74*21)/100</f>
        <v>0</v>
      </c>
      <c r="P74" t="s">
        <v>23</v>
      </c>
    </row>
    <row r="75" spans="1:16" x14ac:dyDescent="0.2">
      <c r="A75" s="27" t="s">
        <v>50</v>
      </c>
      <c r="E75" s="28" t="s">
        <v>47</v>
      </c>
    </row>
    <row r="76" spans="1:16" x14ac:dyDescent="0.2">
      <c r="A76" s="29" t="s">
        <v>51</v>
      </c>
      <c r="E76" s="30" t="s">
        <v>895</v>
      </c>
    </row>
    <row r="77" spans="1:16" ht="229.5" x14ac:dyDescent="0.2">
      <c r="A77" t="s">
        <v>52</v>
      </c>
      <c r="E77" s="28" t="s">
        <v>62</v>
      </c>
    </row>
    <row r="78" spans="1:16" x14ac:dyDescent="0.2">
      <c r="A78" s="17" t="s">
        <v>45</v>
      </c>
      <c r="B78" s="21" t="s">
        <v>112</v>
      </c>
      <c r="C78" s="21" t="s">
        <v>685</v>
      </c>
      <c r="D78" s="17" t="s">
        <v>47</v>
      </c>
      <c r="E78" s="22" t="s">
        <v>686</v>
      </c>
      <c r="F78" s="23" t="s">
        <v>65</v>
      </c>
      <c r="G78" s="24">
        <v>141</v>
      </c>
      <c r="H78" s="25">
        <v>0</v>
      </c>
      <c r="I78" s="26">
        <f>ROUND(ROUND(H78,2)*ROUND(G78,3),2)</f>
        <v>0</v>
      </c>
      <c r="O78">
        <f>(I78*21)/100</f>
        <v>0</v>
      </c>
      <c r="P78" t="s">
        <v>23</v>
      </c>
    </row>
    <row r="79" spans="1:16" x14ac:dyDescent="0.2">
      <c r="A79" s="27" t="s">
        <v>50</v>
      </c>
      <c r="E79" s="28" t="s">
        <v>47</v>
      </c>
    </row>
    <row r="80" spans="1:16" x14ac:dyDescent="0.2">
      <c r="A80" s="29" t="s">
        <v>51</v>
      </c>
      <c r="E80" s="30" t="s">
        <v>896</v>
      </c>
    </row>
    <row r="81" spans="1:18" ht="25.5" x14ac:dyDescent="0.2">
      <c r="A81" t="s">
        <v>52</v>
      </c>
      <c r="E81" s="28" t="s">
        <v>66</v>
      </c>
    </row>
    <row r="82" spans="1:18" x14ac:dyDescent="0.2">
      <c r="A82" s="17" t="s">
        <v>45</v>
      </c>
      <c r="B82" s="21" t="s">
        <v>116</v>
      </c>
      <c r="C82" s="21" t="s">
        <v>63</v>
      </c>
      <c r="D82" s="17" t="s">
        <v>47</v>
      </c>
      <c r="E82" s="22" t="s">
        <v>64</v>
      </c>
      <c r="F82" s="23" t="s">
        <v>65</v>
      </c>
      <c r="G82" s="24">
        <v>141</v>
      </c>
      <c r="H82" s="25">
        <v>0</v>
      </c>
      <c r="I82" s="26">
        <f>ROUND(ROUND(H82,2)*ROUND(G82,3),2)</f>
        <v>0</v>
      </c>
      <c r="O82">
        <f>(I82*21)/100</f>
        <v>0</v>
      </c>
      <c r="P82" t="s">
        <v>23</v>
      </c>
    </row>
    <row r="83" spans="1:18" x14ac:dyDescent="0.2">
      <c r="A83" s="27" t="s">
        <v>50</v>
      </c>
      <c r="E83" s="28" t="s">
        <v>47</v>
      </c>
    </row>
    <row r="84" spans="1:18" x14ac:dyDescent="0.2">
      <c r="A84" s="29" t="s">
        <v>51</v>
      </c>
      <c r="E84" s="30" t="s">
        <v>896</v>
      </c>
    </row>
    <row r="85" spans="1:18" ht="25.5" x14ac:dyDescent="0.2">
      <c r="A85" t="s">
        <v>52</v>
      </c>
      <c r="E85" s="28" t="s">
        <v>66</v>
      </c>
    </row>
    <row r="86" spans="1:18" x14ac:dyDescent="0.2">
      <c r="A86" s="17" t="s">
        <v>45</v>
      </c>
      <c r="B86" s="21" t="s">
        <v>119</v>
      </c>
      <c r="C86" s="21" t="s">
        <v>688</v>
      </c>
      <c r="D86" s="17" t="s">
        <v>47</v>
      </c>
      <c r="E86" s="22" t="s">
        <v>689</v>
      </c>
      <c r="F86" s="23" t="s">
        <v>65</v>
      </c>
      <c r="G86" s="24">
        <v>92</v>
      </c>
      <c r="H86" s="25">
        <v>0</v>
      </c>
      <c r="I86" s="26">
        <f>ROUND(ROUND(H86,2)*ROUND(G86,3),2)</f>
        <v>0</v>
      </c>
      <c r="O86">
        <f>(I86*21)/100</f>
        <v>0</v>
      </c>
      <c r="P86" t="s">
        <v>23</v>
      </c>
    </row>
    <row r="87" spans="1:18" x14ac:dyDescent="0.2">
      <c r="A87" s="27" t="s">
        <v>50</v>
      </c>
      <c r="E87" s="28" t="s">
        <v>47</v>
      </c>
    </row>
    <row r="88" spans="1:18" x14ac:dyDescent="0.2">
      <c r="A88" s="29" t="s">
        <v>51</v>
      </c>
      <c r="E88" s="30" t="s">
        <v>897</v>
      </c>
    </row>
    <row r="89" spans="1:18" ht="38.25" x14ac:dyDescent="0.2">
      <c r="A89" t="s">
        <v>52</v>
      </c>
      <c r="E89" s="28" t="s">
        <v>691</v>
      </c>
    </row>
    <row r="90" spans="1:18" x14ac:dyDescent="0.2">
      <c r="A90" s="17" t="s">
        <v>45</v>
      </c>
      <c r="B90" s="21" t="s">
        <v>123</v>
      </c>
      <c r="C90" s="21" t="s">
        <v>692</v>
      </c>
      <c r="D90" s="17" t="s">
        <v>47</v>
      </c>
      <c r="E90" s="22" t="s">
        <v>693</v>
      </c>
      <c r="F90" s="23" t="s">
        <v>65</v>
      </c>
      <c r="G90" s="24">
        <v>92</v>
      </c>
      <c r="H90" s="25">
        <v>0</v>
      </c>
      <c r="I90" s="26">
        <f>ROUND(ROUND(H90,2)*ROUND(G90,3),2)</f>
        <v>0</v>
      </c>
      <c r="O90">
        <f>(I90*21)/100</f>
        <v>0</v>
      </c>
      <c r="P90" t="s">
        <v>23</v>
      </c>
    </row>
    <row r="91" spans="1:18" x14ac:dyDescent="0.2">
      <c r="A91" s="27" t="s">
        <v>50</v>
      </c>
      <c r="E91" s="28" t="s">
        <v>47</v>
      </c>
    </row>
    <row r="92" spans="1:18" x14ac:dyDescent="0.2">
      <c r="A92" s="29" t="s">
        <v>51</v>
      </c>
      <c r="E92" s="30" t="s">
        <v>898</v>
      </c>
    </row>
    <row r="93" spans="1:18" ht="25.5" x14ac:dyDescent="0.2">
      <c r="A93" t="s">
        <v>52</v>
      </c>
      <c r="E93" s="28" t="s">
        <v>695</v>
      </c>
    </row>
    <row r="94" spans="1:18" ht="12.75" customHeight="1" x14ac:dyDescent="0.2">
      <c r="A94" s="5" t="s">
        <v>43</v>
      </c>
      <c r="B94" s="5"/>
      <c r="C94" s="31" t="s">
        <v>23</v>
      </c>
      <c r="D94" s="5"/>
      <c r="E94" s="19" t="s">
        <v>696</v>
      </c>
      <c r="F94" s="5"/>
      <c r="G94" s="5"/>
      <c r="H94" s="5"/>
      <c r="I94" s="32">
        <f>0+Q94</f>
        <v>0</v>
      </c>
      <c r="O94">
        <f>0+R94</f>
        <v>0</v>
      </c>
      <c r="Q94">
        <f>0+I95</f>
        <v>0</v>
      </c>
      <c r="R94">
        <f>0+O95</f>
        <v>0</v>
      </c>
    </row>
    <row r="95" spans="1:18" x14ac:dyDescent="0.2">
      <c r="A95" s="17" t="s">
        <v>45</v>
      </c>
      <c r="B95" s="21" t="s">
        <v>128</v>
      </c>
      <c r="C95" s="21" t="s">
        <v>701</v>
      </c>
      <c r="D95" s="17" t="s">
        <v>47</v>
      </c>
      <c r="E95" s="22" t="s">
        <v>702</v>
      </c>
      <c r="F95" s="23" t="s">
        <v>49</v>
      </c>
      <c r="G95" s="24">
        <v>0.375</v>
      </c>
      <c r="H95" s="25">
        <v>0</v>
      </c>
      <c r="I95" s="26">
        <f>ROUND(ROUND(H95,2)*ROUND(G95,3),2)</f>
        <v>0</v>
      </c>
      <c r="O95">
        <f>(I95*21)/100</f>
        <v>0</v>
      </c>
      <c r="P95" t="s">
        <v>23</v>
      </c>
    </row>
    <row r="96" spans="1:18" x14ac:dyDescent="0.2">
      <c r="A96" s="27" t="s">
        <v>50</v>
      </c>
      <c r="E96" s="28" t="s">
        <v>47</v>
      </c>
    </row>
    <row r="97" spans="1:18" x14ac:dyDescent="0.2">
      <c r="A97" s="29" t="s">
        <v>51</v>
      </c>
      <c r="E97" s="30" t="s">
        <v>899</v>
      </c>
    </row>
    <row r="98" spans="1:18" ht="229.5" x14ac:dyDescent="0.2">
      <c r="A98" t="s">
        <v>52</v>
      </c>
      <c r="E98" s="28" t="s">
        <v>704</v>
      </c>
    </row>
    <row r="99" spans="1:18" ht="12.75" customHeight="1" x14ac:dyDescent="0.2">
      <c r="A99" s="5" t="s">
        <v>43</v>
      </c>
      <c r="B99" s="5"/>
      <c r="C99" s="31" t="s">
        <v>22</v>
      </c>
      <c r="D99" s="5"/>
      <c r="E99" s="19" t="s">
        <v>705</v>
      </c>
      <c r="F99" s="5"/>
      <c r="G99" s="5"/>
      <c r="H99" s="5"/>
      <c r="I99" s="32">
        <f>0+Q99</f>
        <v>0</v>
      </c>
      <c r="O99">
        <f>0+R99</f>
        <v>0</v>
      </c>
      <c r="Q99">
        <f>0+I100+I104</f>
        <v>0</v>
      </c>
      <c r="R99">
        <f>0+O100+O104</f>
        <v>0</v>
      </c>
    </row>
    <row r="100" spans="1:18" x14ac:dyDescent="0.2">
      <c r="A100" s="17" t="s">
        <v>45</v>
      </c>
      <c r="B100" s="21" t="s">
        <v>131</v>
      </c>
      <c r="C100" s="21" t="s">
        <v>706</v>
      </c>
      <c r="D100" s="17" t="s">
        <v>47</v>
      </c>
      <c r="E100" s="22" t="s">
        <v>707</v>
      </c>
      <c r="F100" s="23" t="s">
        <v>708</v>
      </c>
      <c r="G100" s="24">
        <v>8</v>
      </c>
      <c r="H100" s="25">
        <v>0</v>
      </c>
      <c r="I100" s="26">
        <f>ROUND(ROUND(H100,2)*ROUND(G100,3),2)</f>
        <v>0</v>
      </c>
      <c r="O100">
        <f>(I100*21)/100</f>
        <v>0</v>
      </c>
      <c r="P100" t="s">
        <v>23</v>
      </c>
    </row>
    <row r="101" spans="1:18" x14ac:dyDescent="0.2">
      <c r="A101" s="27" t="s">
        <v>50</v>
      </c>
      <c r="E101" s="28" t="s">
        <v>47</v>
      </c>
    </row>
    <row r="102" spans="1:18" x14ac:dyDescent="0.2">
      <c r="A102" s="29" t="s">
        <v>51</v>
      </c>
      <c r="E102" s="30" t="s">
        <v>900</v>
      </c>
    </row>
    <row r="103" spans="1:18" ht="38.25" x14ac:dyDescent="0.2">
      <c r="A103" t="s">
        <v>52</v>
      </c>
      <c r="E103" s="28" t="s">
        <v>710</v>
      </c>
    </row>
    <row r="104" spans="1:18" x14ac:dyDescent="0.2">
      <c r="A104" s="17" t="s">
        <v>45</v>
      </c>
      <c r="B104" s="21" t="s">
        <v>134</v>
      </c>
      <c r="C104" s="21" t="s">
        <v>711</v>
      </c>
      <c r="D104" s="17" t="s">
        <v>47</v>
      </c>
      <c r="E104" s="22" t="s">
        <v>712</v>
      </c>
      <c r="F104" s="23" t="s">
        <v>708</v>
      </c>
      <c r="G104" s="24">
        <v>2</v>
      </c>
      <c r="H104" s="25">
        <v>0</v>
      </c>
      <c r="I104" s="26">
        <f>ROUND(ROUND(H104,2)*ROUND(G104,3),2)</f>
        <v>0</v>
      </c>
      <c r="O104">
        <f>(I104*21)/100</f>
        <v>0</v>
      </c>
      <c r="P104" t="s">
        <v>23</v>
      </c>
    </row>
    <row r="105" spans="1:18" x14ac:dyDescent="0.2">
      <c r="A105" s="27" t="s">
        <v>50</v>
      </c>
      <c r="E105" s="28" t="s">
        <v>47</v>
      </c>
    </row>
    <row r="106" spans="1:18" x14ac:dyDescent="0.2">
      <c r="A106" s="29" t="s">
        <v>51</v>
      </c>
      <c r="E106" s="30" t="s">
        <v>713</v>
      </c>
    </row>
    <row r="107" spans="1:18" ht="38.25" x14ac:dyDescent="0.2">
      <c r="A107" t="s">
        <v>52</v>
      </c>
      <c r="E107" s="28" t="s">
        <v>714</v>
      </c>
    </row>
    <row r="108" spans="1:18" ht="12.75" customHeight="1" x14ac:dyDescent="0.2">
      <c r="A108" s="5" t="s">
        <v>43</v>
      </c>
      <c r="B108" s="5"/>
      <c r="C108" s="31" t="s">
        <v>33</v>
      </c>
      <c r="D108" s="5"/>
      <c r="E108" s="19" t="s">
        <v>715</v>
      </c>
      <c r="F108" s="5"/>
      <c r="G108" s="5"/>
      <c r="H108" s="5"/>
      <c r="I108" s="32">
        <f>0+Q108</f>
        <v>0</v>
      </c>
      <c r="O108">
        <f>0+R108</f>
        <v>0</v>
      </c>
      <c r="Q108">
        <f>0+I109</f>
        <v>0</v>
      </c>
      <c r="R108">
        <f>0+O109</f>
        <v>0</v>
      </c>
    </row>
    <row r="109" spans="1:18" x14ac:dyDescent="0.2">
      <c r="A109" s="17" t="s">
        <v>45</v>
      </c>
      <c r="B109" s="21" t="s">
        <v>138</v>
      </c>
      <c r="C109" s="21" t="s">
        <v>723</v>
      </c>
      <c r="D109" s="17" t="s">
        <v>47</v>
      </c>
      <c r="E109" s="22" t="s">
        <v>724</v>
      </c>
      <c r="F109" s="23" t="s">
        <v>49</v>
      </c>
      <c r="G109" s="24">
        <v>2</v>
      </c>
      <c r="H109" s="25">
        <v>0</v>
      </c>
      <c r="I109" s="26">
        <f>ROUND(ROUND(H109,2)*ROUND(G109,3),2)</f>
        <v>0</v>
      </c>
      <c r="O109">
        <f>(I109*21)/100</f>
        <v>0</v>
      </c>
      <c r="P109" t="s">
        <v>23</v>
      </c>
    </row>
    <row r="110" spans="1:18" x14ac:dyDescent="0.2">
      <c r="A110" s="27" t="s">
        <v>50</v>
      </c>
      <c r="E110" s="28" t="s">
        <v>47</v>
      </c>
    </row>
    <row r="111" spans="1:18" x14ac:dyDescent="0.2">
      <c r="A111" s="29" t="s">
        <v>51</v>
      </c>
      <c r="E111" s="30" t="s">
        <v>901</v>
      </c>
    </row>
    <row r="112" spans="1:18" ht="38.25" x14ac:dyDescent="0.2">
      <c r="A112" t="s">
        <v>52</v>
      </c>
      <c r="E112" s="28" t="s">
        <v>726</v>
      </c>
    </row>
    <row r="113" spans="1:18" ht="12.75" customHeight="1" x14ac:dyDescent="0.2">
      <c r="A113" s="5" t="s">
        <v>43</v>
      </c>
      <c r="B113" s="5"/>
      <c r="C113" s="31" t="s">
        <v>35</v>
      </c>
      <c r="D113" s="5"/>
      <c r="E113" s="19" t="s">
        <v>515</v>
      </c>
      <c r="F113" s="5"/>
      <c r="G113" s="5"/>
      <c r="H113" s="5"/>
      <c r="I113" s="32">
        <f>0+Q113</f>
        <v>0</v>
      </c>
      <c r="O113">
        <f>0+R113</f>
        <v>0</v>
      </c>
      <c r="Q113">
        <f>0+I114+I118+I122+I126+I130+I134+I138+I142+I146+I150</f>
        <v>0</v>
      </c>
      <c r="R113">
        <f>0+O114+O118+O122+O126+O130+O134+O138+O142+O146+O150</f>
        <v>0</v>
      </c>
    </row>
    <row r="114" spans="1:18" ht="25.5" x14ac:dyDescent="0.2">
      <c r="A114" s="17" t="s">
        <v>45</v>
      </c>
      <c r="B114" s="21" t="s">
        <v>142</v>
      </c>
      <c r="C114" s="21" t="s">
        <v>727</v>
      </c>
      <c r="D114" s="17" t="s">
        <v>47</v>
      </c>
      <c r="E114" s="22" t="s">
        <v>728</v>
      </c>
      <c r="F114" s="23" t="s">
        <v>49</v>
      </c>
      <c r="G114" s="24">
        <v>139.59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x14ac:dyDescent="0.2">
      <c r="A115" s="27" t="s">
        <v>50</v>
      </c>
      <c r="E115" s="28" t="s">
        <v>47</v>
      </c>
    </row>
    <row r="116" spans="1:18" ht="38.25" x14ac:dyDescent="0.2">
      <c r="A116" s="29" t="s">
        <v>51</v>
      </c>
      <c r="E116" s="30" t="s">
        <v>902</v>
      </c>
    </row>
    <row r="117" spans="1:18" ht="280.5" x14ac:dyDescent="0.2">
      <c r="A117" t="s">
        <v>52</v>
      </c>
      <c r="E117" s="28" t="s">
        <v>730</v>
      </c>
    </row>
    <row r="118" spans="1:18" x14ac:dyDescent="0.2">
      <c r="A118" s="17" t="s">
        <v>45</v>
      </c>
      <c r="B118" s="21" t="s">
        <v>146</v>
      </c>
      <c r="C118" s="21" t="s">
        <v>731</v>
      </c>
      <c r="D118" s="17" t="s">
        <v>47</v>
      </c>
      <c r="E118" s="22" t="s">
        <v>732</v>
      </c>
      <c r="F118" s="23" t="s">
        <v>49</v>
      </c>
      <c r="G118" s="24">
        <v>50.337000000000003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8" x14ac:dyDescent="0.2">
      <c r="A119" s="27" t="s">
        <v>50</v>
      </c>
      <c r="E119" s="28" t="s">
        <v>47</v>
      </c>
    </row>
    <row r="120" spans="1:18" x14ac:dyDescent="0.2">
      <c r="A120" s="29" t="s">
        <v>51</v>
      </c>
      <c r="E120" s="30" t="s">
        <v>903</v>
      </c>
    </row>
    <row r="121" spans="1:18" ht="127.5" x14ac:dyDescent="0.2">
      <c r="A121" t="s">
        <v>52</v>
      </c>
      <c r="E121" s="28" t="s">
        <v>734</v>
      </c>
    </row>
    <row r="122" spans="1:18" x14ac:dyDescent="0.2">
      <c r="A122" s="17" t="s">
        <v>45</v>
      </c>
      <c r="B122" s="21" t="s">
        <v>150</v>
      </c>
      <c r="C122" s="21" t="s">
        <v>904</v>
      </c>
      <c r="D122" s="17" t="s">
        <v>47</v>
      </c>
      <c r="E122" s="22" t="s">
        <v>905</v>
      </c>
      <c r="F122" s="23" t="s">
        <v>65</v>
      </c>
      <c r="G122" s="24">
        <v>20</v>
      </c>
      <c r="H122" s="25">
        <v>0</v>
      </c>
      <c r="I122" s="26">
        <f>ROUND(ROUND(H122,2)*ROUND(G122,3),2)</f>
        <v>0</v>
      </c>
      <c r="O122">
        <f>(I122*0)/100</f>
        <v>0</v>
      </c>
      <c r="P122" t="s">
        <v>27</v>
      </c>
    </row>
    <row r="123" spans="1:18" x14ac:dyDescent="0.2">
      <c r="A123" s="27" t="s">
        <v>50</v>
      </c>
      <c r="E123" s="28" t="s">
        <v>47</v>
      </c>
    </row>
    <row r="124" spans="1:18" x14ac:dyDescent="0.2">
      <c r="A124" s="29" t="s">
        <v>51</v>
      </c>
      <c r="E124" s="30" t="s">
        <v>906</v>
      </c>
    </row>
    <row r="125" spans="1:18" ht="102" x14ac:dyDescent="0.2">
      <c r="A125" t="s">
        <v>52</v>
      </c>
      <c r="E125" s="28" t="s">
        <v>907</v>
      </c>
    </row>
    <row r="126" spans="1:18" x14ac:dyDescent="0.2">
      <c r="A126" s="17" t="s">
        <v>45</v>
      </c>
      <c r="B126" s="21" t="s">
        <v>153</v>
      </c>
      <c r="C126" s="21" t="s">
        <v>832</v>
      </c>
      <c r="D126" s="17" t="s">
        <v>47</v>
      </c>
      <c r="E126" s="22" t="s">
        <v>833</v>
      </c>
      <c r="F126" s="23" t="s">
        <v>65</v>
      </c>
      <c r="G126" s="24">
        <v>282</v>
      </c>
      <c r="H126" s="25">
        <v>0</v>
      </c>
      <c r="I126" s="26">
        <f>ROUND(ROUND(H126,2)*ROUND(G126,3),2)</f>
        <v>0</v>
      </c>
      <c r="O126">
        <f>(I126*21)/100</f>
        <v>0</v>
      </c>
      <c r="P126" t="s">
        <v>23</v>
      </c>
    </row>
    <row r="127" spans="1:18" x14ac:dyDescent="0.2">
      <c r="A127" s="27" t="s">
        <v>50</v>
      </c>
      <c r="E127" s="28" t="s">
        <v>47</v>
      </c>
    </row>
    <row r="128" spans="1:18" x14ac:dyDescent="0.2">
      <c r="A128" s="29" t="s">
        <v>51</v>
      </c>
      <c r="E128" s="30" t="s">
        <v>908</v>
      </c>
    </row>
    <row r="129" spans="1:16" ht="51" x14ac:dyDescent="0.2">
      <c r="A129" t="s">
        <v>52</v>
      </c>
      <c r="E129" s="28" t="s">
        <v>835</v>
      </c>
    </row>
    <row r="130" spans="1:16" x14ac:dyDescent="0.2">
      <c r="A130" s="17" t="s">
        <v>45</v>
      </c>
      <c r="B130" s="21" t="s">
        <v>157</v>
      </c>
      <c r="C130" s="21" t="s">
        <v>836</v>
      </c>
      <c r="D130" s="17" t="s">
        <v>47</v>
      </c>
      <c r="E130" s="22" t="s">
        <v>837</v>
      </c>
      <c r="F130" s="23" t="s">
        <v>65</v>
      </c>
      <c r="G130" s="24">
        <v>784</v>
      </c>
      <c r="H130" s="25">
        <v>0</v>
      </c>
      <c r="I130" s="26">
        <f>ROUND(ROUND(H130,2)*ROUND(G130,3),2)</f>
        <v>0</v>
      </c>
      <c r="O130">
        <f>(I130*21)/100</f>
        <v>0</v>
      </c>
      <c r="P130" t="s">
        <v>23</v>
      </c>
    </row>
    <row r="131" spans="1:16" x14ac:dyDescent="0.2">
      <c r="A131" s="27" t="s">
        <v>50</v>
      </c>
      <c r="E131" s="28" t="s">
        <v>47</v>
      </c>
    </row>
    <row r="132" spans="1:16" ht="38.25" x14ac:dyDescent="0.2">
      <c r="A132" s="29" t="s">
        <v>51</v>
      </c>
      <c r="E132" s="30" t="s">
        <v>909</v>
      </c>
    </row>
    <row r="133" spans="1:16" ht="51" x14ac:dyDescent="0.2">
      <c r="A133" t="s">
        <v>52</v>
      </c>
      <c r="E133" s="28" t="s">
        <v>835</v>
      </c>
    </row>
    <row r="134" spans="1:16" x14ac:dyDescent="0.2">
      <c r="A134" s="17" t="s">
        <v>45</v>
      </c>
      <c r="B134" s="21" t="s">
        <v>269</v>
      </c>
      <c r="C134" s="21" t="s">
        <v>910</v>
      </c>
      <c r="D134" s="17" t="s">
        <v>47</v>
      </c>
      <c r="E134" s="22" t="s">
        <v>911</v>
      </c>
      <c r="F134" s="23" t="s">
        <v>65</v>
      </c>
      <c r="G134" s="24">
        <v>28</v>
      </c>
      <c r="H134" s="25">
        <v>0</v>
      </c>
      <c r="I134" s="26">
        <f>ROUND(ROUND(H134,2)*ROUND(G134,3),2)</f>
        <v>0</v>
      </c>
      <c r="O134">
        <f>(I134*21)/100</f>
        <v>0</v>
      </c>
      <c r="P134" t="s">
        <v>23</v>
      </c>
    </row>
    <row r="135" spans="1:16" x14ac:dyDescent="0.2">
      <c r="A135" s="27" t="s">
        <v>50</v>
      </c>
      <c r="E135" s="28" t="s">
        <v>47</v>
      </c>
    </row>
    <row r="136" spans="1:16" x14ac:dyDescent="0.2">
      <c r="A136" s="29" t="s">
        <v>51</v>
      </c>
      <c r="E136" s="30" t="s">
        <v>912</v>
      </c>
    </row>
    <row r="137" spans="1:16" ht="51" x14ac:dyDescent="0.2">
      <c r="A137" t="s">
        <v>52</v>
      </c>
      <c r="E137" s="28" t="s">
        <v>913</v>
      </c>
    </row>
    <row r="138" spans="1:16" x14ac:dyDescent="0.2">
      <c r="A138" s="17" t="s">
        <v>45</v>
      </c>
      <c r="B138" s="21" t="s">
        <v>273</v>
      </c>
      <c r="C138" s="21" t="s">
        <v>839</v>
      </c>
      <c r="D138" s="17" t="s">
        <v>498</v>
      </c>
      <c r="E138" s="22" t="s">
        <v>840</v>
      </c>
      <c r="F138" s="23" t="s">
        <v>49</v>
      </c>
      <c r="G138" s="24">
        <v>27.44</v>
      </c>
      <c r="H138" s="25">
        <v>0</v>
      </c>
      <c r="I138" s="26">
        <f>ROUND(ROUND(H138,2)*ROUND(G138,3),2)</f>
        <v>0</v>
      </c>
      <c r="O138">
        <f>(I138*0)/100</f>
        <v>0</v>
      </c>
      <c r="P138" t="s">
        <v>27</v>
      </c>
    </row>
    <row r="139" spans="1:16" x14ac:dyDescent="0.2">
      <c r="A139" s="27" t="s">
        <v>50</v>
      </c>
      <c r="E139" s="28" t="s">
        <v>47</v>
      </c>
    </row>
    <row r="140" spans="1:16" ht="38.25" x14ac:dyDescent="0.2">
      <c r="A140" s="29" t="s">
        <v>51</v>
      </c>
      <c r="E140" s="30" t="s">
        <v>914</v>
      </c>
    </row>
    <row r="141" spans="1:16" ht="140.25" x14ac:dyDescent="0.2">
      <c r="A141" t="s">
        <v>52</v>
      </c>
      <c r="E141" s="28" t="s">
        <v>842</v>
      </c>
    </row>
    <row r="142" spans="1:16" x14ac:dyDescent="0.2">
      <c r="A142" s="17" t="s">
        <v>45</v>
      </c>
      <c r="B142" s="21" t="s">
        <v>277</v>
      </c>
      <c r="C142" s="21" t="s">
        <v>843</v>
      </c>
      <c r="D142" s="17" t="s">
        <v>498</v>
      </c>
      <c r="E142" s="22" t="s">
        <v>844</v>
      </c>
      <c r="F142" s="23" t="s">
        <v>49</v>
      </c>
      <c r="G142" s="24">
        <v>16.920000000000002</v>
      </c>
      <c r="H142" s="25">
        <v>0</v>
      </c>
      <c r="I142" s="26">
        <f>ROUND(ROUND(H142,2)*ROUND(G142,3),2)</f>
        <v>0</v>
      </c>
      <c r="O142">
        <f>(I142*0)/100</f>
        <v>0</v>
      </c>
      <c r="P142" t="s">
        <v>27</v>
      </c>
    </row>
    <row r="143" spans="1:16" x14ac:dyDescent="0.2">
      <c r="A143" s="27" t="s">
        <v>50</v>
      </c>
      <c r="E143" s="28" t="s">
        <v>47</v>
      </c>
    </row>
    <row r="144" spans="1:16" x14ac:dyDescent="0.2">
      <c r="A144" s="29" t="s">
        <v>51</v>
      </c>
      <c r="E144" s="30" t="s">
        <v>915</v>
      </c>
    </row>
    <row r="145" spans="1:18" ht="140.25" x14ac:dyDescent="0.2">
      <c r="A145" t="s">
        <v>52</v>
      </c>
      <c r="E145" s="28" t="s">
        <v>842</v>
      </c>
    </row>
    <row r="146" spans="1:18" x14ac:dyDescent="0.2">
      <c r="A146" s="17" t="s">
        <v>45</v>
      </c>
      <c r="B146" s="21" t="s">
        <v>281</v>
      </c>
      <c r="C146" s="21" t="s">
        <v>846</v>
      </c>
      <c r="D146" s="17" t="s">
        <v>498</v>
      </c>
      <c r="E146" s="22" t="s">
        <v>847</v>
      </c>
      <c r="F146" s="23" t="s">
        <v>49</v>
      </c>
      <c r="G146" s="24">
        <v>15.68</v>
      </c>
      <c r="H146" s="25">
        <v>0</v>
      </c>
      <c r="I146" s="26">
        <f>ROUND(ROUND(H146,2)*ROUND(G146,3),2)</f>
        <v>0</v>
      </c>
      <c r="O146">
        <f>(I146*0)/100</f>
        <v>0</v>
      </c>
      <c r="P146" t="s">
        <v>27</v>
      </c>
    </row>
    <row r="147" spans="1:18" x14ac:dyDescent="0.2">
      <c r="A147" s="27" t="s">
        <v>50</v>
      </c>
      <c r="E147" s="28" t="s">
        <v>47</v>
      </c>
    </row>
    <row r="148" spans="1:18" ht="38.25" x14ac:dyDescent="0.2">
      <c r="A148" s="29" t="s">
        <v>51</v>
      </c>
      <c r="E148" s="30" t="s">
        <v>916</v>
      </c>
    </row>
    <row r="149" spans="1:18" ht="140.25" x14ac:dyDescent="0.2">
      <c r="A149" t="s">
        <v>52</v>
      </c>
      <c r="E149" s="28" t="s">
        <v>842</v>
      </c>
    </row>
    <row r="150" spans="1:18" x14ac:dyDescent="0.2">
      <c r="A150" s="17" t="s">
        <v>45</v>
      </c>
      <c r="B150" s="21" t="s">
        <v>285</v>
      </c>
      <c r="C150" s="21" t="s">
        <v>849</v>
      </c>
      <c r="D150" s="17" t="s">
        <v>47</v>
      </c>
      <c r="E150" s="22" t="s">
        <v>850</v>
      </c>
      <c r="F150" s="23" t="s">
        <v>58</v>
      </c>
      <c r="G150" s="24">
        <v>14</v>
      </c>
      <c r="H150" s="25">
        <v>0</v>
      </c>
      <c r="I150" s="26">
        <f>ROUND(ROUND(H150,2)*ROUND(G150,3),2)</f>
        <v>0</v>
      </c>
      <c r="O150">
        <f>(I150*21)/100</f>
        <v>0</v>
      </c>
      <c r="P150" t="s">
        <v>23</v>
      </c>
    </row>
    <row r="151" spans="1:18" x14ac:dyDescent="0.2">
      <c r="A151" s="27" t="s">
        <v>50</v>
      </c>
      <c r="E151" s="28" t="s">
        <v>47</v>
      </c>
    </row>
    <row r="152" spans="1:18" x14ac:dyDescent="0.2">
      <c r="A152" s="29" t="s">
        <v>51</v>
      </c>
      <c r="E152" s="30" t="s">
        <v>917</v>
      </c>
    </row>
    <row r="153" spans="1:18" ht="38.25" x14ac:dyDescent="0.2">
      <c r="A153" t="s">
        <v>52</v>
      </c>
      <c r="E153" s="28" t="s">
        <v>852</v>
      </c>
    </row>
    <row r="154" spans="1:18" ht="12.75" customHeight="1" x14ac:dyDescent="0.2">
      <c r="A154" s="5" t="s">
        <v>43</v>
      </c>
      <c r="B154" s="5"/>
      <c r="C154" s="31" t="s">
        <v>72</v>
      </c>
      <c r="D154" s="5"/>
      <c r="E154" s="19" t="s">
        <v>735</v>
      </c>
      <c r="F154" s="5"/>
      <c r="G154" s="5"/>
      <c r="H154" s="5"/>
      <c r="I154" s="32">
        <f>0+Q154</f>
        <v>0</v>
      </c>
      <c r="O154">
        <f>0+R154</f>
        <v>0</v>
      </c>
      <c r="Q154">
        <f>0+I155</f>
        <v>0</v>
      </c>
      <c r="R154">
        <f>0+O155</f>
        <v>0</v>
      </c>
    </row>
    <row r="155" spans="1:18" x14ac:dyDescent="0.2">
      <c r="A155" s="17" t="s">
        <v>45</v>
      </c>
      <c r="B155" s="21" t="s">
        <v>289</v>
      </c>
      <c r="C155" s="21" t="s">
        <v>736</v>
      </c>
      <c r="D155" s="17" t="s">
        <v>47</v>
      </c>
      <c r="E155" s="22" t="s">
        <v>737</v>
      </c>
      <c r="F155" s="23" t="s">
        <v>65</v>
      </c>
      <c r="G155" s="24">
        <v>37.5</v>
      </c>
      <c r="H155" s="25">
        <v>0</v>
      </c>
      <c r="I155" s="26">
        <f>ROUND(ROUND(H155,2)*ROUND(G155,3),2)</f>
        <v>0</v>
      </c>
      <c r="O155">
        <f>(I155*21)/100</f>
        <v>0</v>
      </c>
      <c r="P155" t="s">
        <v>23</v>
      </c>
    </row>
    <row r="156" spans="1:18" x14ac:dyDescent="0.2">
      <c r="A156" s="27" t="s">
        <v>50</v>
      </c>
      <c r="E156" s="28" t="s">
        <v>47</v>
      </c>
    </row>
    <row r="157" spans="1:18" x14ac:dyDescent="0.2">
      <c r="A157" s="29" t="s">
        <v>51</v>
      </c>
      <c r="E157" s="30" t="s">
        <v>918</v>
      </c>
    </row>
    <row r="158" spans="1:18" ht="89.25" x14ac:dyDescent="0.2">
      <c r="A158" t="s">
        <v>52</v>
      </c>
      <c r="E158" s="28" t="s">
        <v>739</v>
      </c>
    </row>
    <row r="159" spans="1:18" ht="12.75" customHeight="1" x14ac:dyDescent="0.2">
      <c r="A159" s="5" t="s">
        <v>43</v>
      </c>
      <c r="B159" s="5"/>
      <c r="C159" s="31" t="s">
        <v>76</v>
      </c>
      <c r="D159" s="5"/>
      <c r="E159" s="19" t="s">
        <v>740</v>
      </c>
      <c r="F159" s="5"/>
      <c r="G159" s="5"/>
      <c r="H159" s="5"/>
      <c r="I159" s="32">
        <f>0+Q159</f>
        <v>0</v>
      </c>
      <c r="O159">
        <f>0+R159</f>
        <v>0</v>
      </c>
      <c r="Q159">
        <f>0+I160+I164+I168</f>
        <v>0</v>
      </c>
      <c r="R159">
        <f>0+O160+O164+O168</f>
        <v>0</v>
      </c>
    </row>
    <row r="160" spans="1:18" x14ac:dyDescent="0.2">
      <c r="A160" s="17" t="s">
        <v>45</v>
      </c>
      <c r="B160" s="21" t="s">
        <v>293</v>
      </c>
      <c r="C160" s="21" t="s">
        <v>741</v>
      </c>
      <c r="D160" s="17" t="s">
        <v>47</v>
      </c>
      <c r="E160" s="22" t="s">
        <v>742</v>
      </c>
      <c r="F160" s="23" t="s">
        <v>58</v>
      </c>
      <c r="G160" s="24">
        <v>8</v>
      </c>
      <c r="H160" s="25">
        <v>0</v>
      </c>
      <c r="I160" s="26">
        <f>ROUND(ROUND(H160,2)*ROUND(G160,3),2)</f>
        <v>0</v>
      </c>
      <c r="O160">
        <f>(I160*21)/100</f>
        <v>0</v>
      </c>
      <c r="P160" t="s">
        <v>23</v>
      </c>
    </row>
    <row r="161" spans="1:18" x14ac:dyDescent="0.2">
      <c r="A161" s="27" t="s">
        <v>50</v>
      </c>
      <c r="E161" s="28" t="s">
        <v>47</v>
      </c>
    </row>
    <row r="162" spans="1:18" x14ac:dyDescent="0.2">
      <c r="A162" s="29" t="s">
        <v>51</v>
      </c>
      <c r="E162" s="30" t="s">
        <v>919</v>
      </c>
    </row>
    <row r="163" spans="1:18" ht="255" x14ac:dyDescent="0.2">
      <c r="A163" t="s">
        <v>52</v>
      </c>
      <c r="E163" s="28" t="s">
        <v>744</v>
      </c>
    </row>
    <row r="164" spans="1:18" x14ac:dyDescent="0.2">
      <c r="A164" s="17" t="s">
        <v>45</v>
      </c>
      <c r="B164" s="21" t="s">
        <v>297</v>
      </c>
      <c r="C164" s="21" t="s">
        <v>920</v>
      </c>
      <c r="D164" s="17" t="s">
        <v>47</v>
      </c>
      <c r="E164" s="22" t="s">
        <v>921</v>
      </c>
      <c r="F164" s="23" t="s">
        <v>70</v>
      </c>
      <c r="G164" s="24">
        <v>1</v>
      </c>
      <c r="H164" s="25">
        <v>0</v>
      </c>
      <c r="I164" s="26">
        <f>ROUND(ROUND(H164,2)*ROUND(G164,3),2)</f>
        <v>0</v>
      </c>
      <c r="O164">
        <f>(I164*21)/100</f>
        <v>0</v>
      </c>
      <c r="P164" t="s">
        <v>23</v>
      </c>
    </row>
    <row r="165" spans="1:18" x14ac:dyDescent="0.2">
      <c r="A165" s="27" t="s">
        <v>50</v>
      </c>
      <c r="E165" s="28" t="s">
        <v>47</v>
      </c>
    </row>
    <row r="166" spans="1:18" x14ac:dyDescent="0.2">
      <c r="A166" s="29" t="s">
        <v>51</v>
      </c>
      <c r="E166" s="30" t="s">
        <v>922</v>
      </c>
    </row>
    <row r="167" spans="1:18" ht="38.25" x14ac:dyDescent="0.2">
      <c r="A167" t="s">
        <v>52</v>
      </c>
      <c r="E167" s="28" t="s">
        <v>923</v>
      </c>
    </row>
    <row r="168" spans="1:18" x14ac:dyDescent="0.2">
      <c r="A168" s="17" t="s">
        <v>45</v>
      </c>
      <c r="B168" s="21" t="s">
        <v>301</v>
      </c>
      <c r="C168" s="21" t="s">
        <v>924</v>
      </c>
      <c r="D168" s="17" t="s">
        <v>47</v>
      </c>
      <c r="E168" s="22" t="s">
        <v>925</v>
      </c>
      <c r="F168" s="23" t="s">
        <v>70</v>
      </c>
      <c r="G168" s="24">
        <v>1</v>
      </c>
      <c r="H168" s="25">
        <v>0</v>
      </c>
      <c r="I168" s="26">
        <f>ROUND(ROUND(H168,2)*ROUND(G168,3),2)</f>
        <v>0</v>
      </c>
      <c r="O168">
        <f>(I168*21)/100</f>
        <v>0</v>
      </c>
      <c r="P168" t="s">
        <v>23</v>
      </c>
    </row>
    <row r="169" spans="1:18" x14ac:dyDescent="0.2">
      <c r="A169" s="27" t="s">
        <v>50</v>
      </c>
      <c r="E169" s="28" t="s">
        <v>47</v>
      </c>
    </row>
    <row r="170" spans="1:18" x14ac:dyDescent="0.2">
      <c r="A170" s="29" t="s">
        <v>51</v>
      </c>
      <c r="E170" s="30" t="s">
        <v>926</v>
      </c>
    </row>
    <row r="171" spans="1:18" ht="38.25" x14ac:dyDescent="0.2">
      <c r="A171" t="s">
        <v>52</v>
      </c>
      <c r="E171" s="28" t="s">
        <v>923</v>
      </c>
    </row>
    <row r="172" spans="1:18" ht="12.75" customHeight="1" x14ac:dyDescent="0.2">
      <c r="A172" s="5" t="s">
        <v>43</v>
      </c>
      <c r="B172" s="5"/>
      <c r="C172" s="31" t="s">
        <v>40</v>
      </c>
      <c r="D172" s="5"/>
      <c r="E172" s="19" t="s">
        <v>567</v>
      </c>
      <c r="F172" s="5"/>
      <c r="G172" s="5"/>
      <c r="H172" s="5"/>
      <c r="I172" s="32">
        <f>0+Q172</f>
        <v>0</v>
      </c>
      <c r="O172">
        <f>0+R172</f>
        <v>0</v>
      </c>
      <c r="Q172">
        <f>0+I173+I177+I181+I185+I189+I193+I197+I201+I205+I209</f>
        <v>0</v>
      </c>
      <c r="R172">
        <f>0+O173+O177+O181+O185+O189+O193+O197+O201+O205+O209</f>
        <v>0</v>
      </c>
    </row>
    <row r="173" spans="1:18" ht="25.5" x14ac:dyDescent="0.2">
      <c r="A173" s="17" t="s">
        <v>45</v>
      </c>
      <c r="B173" s="21" t="s">
        <v>305</v>
      </c>
      <c r="C173" s="21" t="s">
        <v>927</v>
      </c>
      <c r="D173" s="17" t="s">
        <v>47</v>
      </c>
      <c r="E173" s="22" t="s">
        <v>928</v>
      </c>
      <c r="F173" s="23" t="s">
        <v>70</v>
      </c>
      <c r="G173" s="24">
        <v>4</v>
      </c>
      <c r="H173" s="25">
        <v>0</v>
      </c>
      <c r="I173" s="26">
        <f>ROUND(ROUND(H173,2)*ROUND(G173,3),2)</f>
        <v>0</v>
      </c>
      <c r="O173">
        <f>(I173*0)/100</f>
        <v>0</v>
      </c>
      <c r="P173" t="s">
        <v>27</v>
      </c>
    </row>
    <row r="174" spans="1:18" x14ac:dyDescent="0.2">
      <c r="A174" s="27" t="s">
        <v>50</v>
      </c>
      <c r="E174" s="28" t="s">
        <v>47</v>
      </c>
    </row>
    <row r="175" spans="1:18" x14ac:dyDescent="0.2">
      <c r="A175" s="29" t="s">
        <v>51</v>
      </c>
      <c r="E175" s="30" t="s">
        <v>929</v>
      </c>
    </row>
    <row r="176" spans="1:18" ht="25.5" x14ac:dyDescent="0.2">
      <c r="A176" t="s">
        <v>52</v>
      </c>
      <c r="E176" s="28" t="s">
        <v>462</v>
      </c>
    </row>
    <row r="177" spans="1:16" ht="25.5" x14ac:dyDescent="0.2">
      <c r="A177" s="17" t="s">
        <v>45</v>
      </c>
      <c r="B177" s="21" t="s">
        <v>309</v>
      </c>
      <c r="C177" s="21" t="s">
        <v>930</v>
      </c>
      <c r="D177" s="17" t="s">
        <v>47</v>
      </c>
      <c r="E177" s="22" t="s">
        <v>931</v>
      </c>
      <c r="F177" s="23" t="s">
        <v>70</v>
      </c>
      <c r="G177" s="24">
        <v>5</v>
      </c>
      <c r="H177" s="25">
        <v>0</v>
      </c>
      <c r="I177" s="26">
        <f>ROUND(ROUND(H177,2)*ROUND(G177,3),2)</f>
        <v>0</v>
      </c>
      <c r="O177">
        <f>(I177*21)/100</f>
        <v>0</v>
      </c>
      <c r="P177" t="s">
        <v>23</v>
      </c>
    </row>
    <row r="178" spans="1:16" x14ac:dyDescent="0.2">
      <c r="A178" s="27" t="s">
        <v>50</v>
      </c>
      <c r="E178" s="28" t="s">
        <v>47</v>
      </c>
    </row>
    <row r="179" spans="1:16" ht="38.25" x14ac:dyDescent="0.2">
      <c r="A179" s="29" t="s">
        <v>51</v>
      </c>
      <c r="E179" s="30" t="s">
        <v>932</v>
      </c>
    </row>
    <row r="180" spans="1:16" ht="25.5" x14ac:dyDescent="0.2">
      <c r="A180" t="s">
        <v>52</v>
      </c>
      <c r="E180" s="28" t="s">
        <v>480</v>
      </c>
    </row>
    <row r="181" spans="1:16" ht="25.5" x14ac:dyDescent="0.2">
      <c r="A181" s="17" t="s">
        <v>45</v>
      </c>
      <c r="B181" s="21" t="s">
        <v>313</v>
      </c>
      <c r="C181" s="21" t="s">
        <v>933</v>
      </c>
      <c r="D181" s="17" t="s">
        <v>47</v>
      </c>
      <c r="E181" s="22" t="s">
        <v>934</v>
      </c>
      <c r="F181" s="23" t="s">
        <v>70</v>
      </c>
      <c r="G181" s="24">
        <v>1</v>
      </c>
      <c r="H181" s="25">
        <v>0</v>
      </c>
      <c r="I181" s="26">
        <f>ROUND(ROUND(H181,2)*ROUND(G181,3),2)</f>
        <v>0</v>
      </c>
      <c r="O181">
        <f>(I181*21)/100</f>
        <v>0</v>
      </c>
      <c r="P181" t="s">
        <v>23</v>
      </c>
    </row>
    <row r="182" spans="1:16" x14ac:dyDescent="0.2">
      <c r="A182" s="27" t="s">
        <v>50</v>
      </c>
      <c r="E182" s="28" t="s">
        <v>47</v>
      </c>
    </row>
    <row r="183" spans="1:16" x14ac:dyDescent="0.2">
      <c r="A183" s="29" t="s">
        <v>51</v>
      </c>
      <c r="E183" s="30" t="s">
        <v>935</v>
      </c>
    </row>
    <row r="184" spans="1:16" ht="38.25" x14ac:dyDescent="0.2">
      <c r="A184" t="s">
        <v>52</v>
      </c>
      <c r="E184" s="28" t="s">
        <v>936</v>
      </c>
    </row>
    <row r="185" spans="1:16" ht="25.5" x14ac:dyDescent="0.2">
      <c r="A185" s="17" t="s">
        <v>45</v>
      </c>
      <c r="B185" s="21" t="s">
        <v>161</v>
      </c>
      <c r="C185" s="21" t="s">
        <v>937</v>
      </c>
      <c r="D185" s="17" t="s">
        <v>47</v>
      </c>
      <c r="E185" s="22" t="s">
        <v>938</v>
      </c>
      <c r="F185" s="23" t="s">
        <v>65</v>
      </c>
      <c r="G185" s="24">
        <v>36</v>
      </c>
      <c r="H185" s="25">
        <v>0</v>
      </c>
      <c r="I185" s="26">
        <f>ROUND(ROUND(H185,2)*ROUND(G185,3),2)</f>
        <v>0</v>
      </c>
      <c r="O185">
        <f>(I185*21)/100</f>
        <v>0</v>
      </c>
      <c r="P185" t="s">
        <v>23</v>
      </c>
    </row>
    <row r="186" spans="1:16" x14ac:dyDescent="0.2">
      <c r="A186" s="27" t="s">
        <v>50</v>
      </c>
      <c r="E186" s="28" t="s">
        <v>47</v>
      </c>
    </row>
    <row r="187" spans="1:16" ht="76.5" x14ac:dyDescent="0.2">
      <c r="A187" s="29" t="s">
        <v>51</v>
      </c>
      <c r="E187" s="30" t="s">
        <v>939</v>
      </c>
    </row>
    <row r="188" spans="1:16" ht="38.25" x14ac:dyDescent="0.2">
      <c r="A188" t="s">
        <v>52</v>
      </c>
      <c r="E188" s="28" t="s">
        <v>940</v>
      </c>
    </row>
    <row r="189" spans="1:16" ht="25.5" x14ac:dyDescent="0.2">
      <c r="A189" s="17" t="s">
        <v>45</v>
      </c>
      <c r="B189" s="21" t="s">
        <v>317</v>
      </c>
      <c r="C189" s="21" t="s">
        <v>941</v>
      </c>
      <c r="D189" s="17" t="s">
        <v>47</v>
      </c>
      <c r="E189" s="22" t="s">
        <v>942</v>
      </c>
      <c r="F189" s="23" t="s">
        <v>65</v>
      </c>
      <c r="G189" s="24">
        <v>36</v>
      </c>
      <c r="H189" s="25">
        <v>0</v>
      </c>
      <c r="I189" s="26">
        <f>ROUND(ROUND(H189,2)*ROUND(G189,3),2)</f>
        <v>0</v>
      </c>
      <c r="O189">
        <f>(I189*21)/100</f>
        <v>0</v>
      </c>
      <c r="P189" t="s">
        <v>23</v>
      </c>
    </row>
    <row r="190" spans="1:16" x14ac:dyDescent="0.2">
      <c r="A190" s="27" t="s">
        <v>50</v>
      </c>
      <c r="E190" s="28" t="s">
        <v>47</v>
      </c>
    </row>
    <row r="191" spans="1:16" ht="76.5" x14ac:dyDescent="0.2">
      <c r="A191" s="29" t="s">
        <v>51</v>
      </c>
      <c r="E191" s="30" t="s">
        <v>939</v>
      </c>
    </row>
    <row r="192" spans="1:16" ht="38.25" x14ac:dyDescent="0.2">
      <c r="A192" t="s">
        <v>52</v>
      </c>
      <c r="E192" s="28" t="s">
        <v>940</v>
      </c>
    </row>
    <row r="193" spans="1:16" x14ac:dyDescent="0.2">
      <c r="A193" s="17" t="s">
        <v>45</v>
      </c>
      <c r="B193" s="21" t="s">
        <v>321</v>
      </c>
      <c r="C193" s="21" t="s">
        <v>864</v>
      </c>
      <c r="D193" s="17" t="s">
        <v>47</v>
      </c>
      <c r="E193" s="22" t="s">
        <v>865</v>
      </c>
      <c r="F193" s="23" t="s">
        <v>58</v>
      </c>
      <c r="G193" s="24">
        <v>7</v>
      </c>
      <c r="H193" s="25">
        <v>0</v>
      </c>
      <c r="I193" s="26">
        <f>ROUND(ROUND(H193,2)*ROUND(G193,3),2)</f>
        <v>0</v>
      </c>
      <c r="O193">
        <f>(I193*21)/100</f>
        <v>0</v>
      </c>
      <c r="P193" t="s">
        <v>23</v>
      </c>
    </row>
    <row r="194" spans="1:16" x14ac:dyDescent="0.2">
      <c r="A194" s="27" t="s">
        <v>50</v>
      </c>
      <c r="E194" s="28" t="s">
        <v>47</v>
      </c>
    </row>
    <row r="195" spans="1:16" x14ac:dyDescent="0.2">
      <c r="A195" s="29" t="s">
        <v>51</v>
      </c>
      <c r="E195" s="30" t="s">
        <v>943</v>
      </c>
    </row>
    <row r="196" spans="1:16" ht="25.5" x14ac:dyDescent="0.2">
      <c r="A196" t="s">
        <v>52</v>
      </c>
      <c r="E196" s="28" t="s">
        <v>867</v>
      </c>
    </row>
    <row r="197" spans="1:16" ht="25.5" x14ac:dyDescent="0.2">
      <c r="A197" s="17" t="s">
        <v>45</v>
      </c>
      <c r="B197" s="21" t="s">
        <v>325</v>
      </c>
      <c r="C197" s="21" t="s">
        <v>768</v>
      </c>
      <c r="D197" s="17" t="s">
        <v>47</v>
      </c>
      <c r="E197" s="22" t="s">
        <v>769</v>
      </c>
      <c r="F197" s="23" t="s">
        <v>58</v>
      </c>
      <c r="G197" s="24">
        <v>20</v>
      </c>
      <c r="H197" s="25">
        <v>0</v>
      </c>
      <c r="I197" s="26">
        <f>ROUND(ROUND(H197,2)*ROUND(G197,3),2)</f>
        <v>0</v>
      </c>
      <c r="O197">
        <f>(I197*21)/100</f>
        <v>0</v>
      </c>
      <c r="P197" t="s">
        <v>23</v>
      </c>
    </row>
    <row r="198" spans="1:16" x14ac:dyDescent="0.2">
      <c r="A198" s="27" t="s">
        <v>50</v>
      </c>
      <c r="E198" s="28" t="s">
        <v>47</v>
      </c>
    </row>
    <row r="199" spans="1:16" x14ac:dyDescent="0.2">
      <c r="A199" s="29" t="s">
        <v>51</v>
      </c>
      <c r="E199" s="30" t="s">
        <v>944</v>
      </c>
    </row>
    <row r="200" spans="1:16" ht="89.25" x14ac:dyDescent="0.2">
      <c r="A200" t="s">
        <v>52</v>
      </c>
      <c r="E200" s="28" t="s">
        <v>771</v>
      </c>
    </row>
    <row r="201" spans="1:16" ht="25.5" x14ac:dyDescent="0.2">
      <c r="A201" s="17" t="s">
        <v>45</v>
      </c>
      <c r="B201" s="21" t="s">
        <v>329</v>
      </c>
      <c r="C201" s="21" t="s">
        <v>772</v>
      </c>
      <c r="D201" s="17" t="s">
        <v>47</v>
      </c>
      <c r="E201" s="22" t="s">
        <v>773</v>
      </c>
      <c r="F201" s="23" t="s">
        <v>58</v>
      </c>
      <c r="G201" s="24">
        <v>20</v>
      </c>
      <c r="H201" s="25">
        <v>0</v>
      </c>
      <c r="I201" s="26">
        <f>ROUND(ROUND(H201,2)*ROUND(G201,3),2)</f>
        <v>0</v>
      </c>
      <c r="O201">
        <f>(I201*21)/100</f>
        <v>0</v>
      </c>
      <c r="P201" t="s">
        <v>23</v>
      </c>
    </row>
    <row r="202" spans="1:16" x14ac:dyDescent="0.2">
      <c r="A202" s="27" t="s">
        <v>50</v>
      </c>
      <c r="E202" s="28" t="s">
        <v>47</v>
      </c>
    </row>
    <row r="203" spans="1:16" x14ac:dyDescent="0.2">
      <c r="A203" s="29" t="s">
        <v>51</v>
      </c>
      <c r="E203" s="30" t="s">
        <v>945</v>
      </c>
    </row>
    <row r="204" spans="1:16" ht="89.25" x14ac:dyDescent="0.2">
      <c r="A204" t="s">
        <v>52</v>
      </c>
      <c r="E204" s="28" t="s">
        <v>771</v>
      </c>
    </row>
    <row r="205" spans="1:16" ht="25.5" x14ac:dyDescent="0.2">
      <c r="A205" s="17" t="s">
        <v>45</v>
      </c>
      <c r="B205" s="21" t="s">
        <v>333</v>
      </c>
      <c r="C205" s="21" t="s">
        <v>775</v>
      </c>
      <c r="D205" s="17" t="s">
        <v>47</v>
      </c>
      <c r="E205" s="22" t="s">
        <v>776</v>
      </c>
      <c r="F205" s="23" t="s">
        <v>65</v>
      </c>
      <c r="G205" s="24">
        <v>3</v>
      </c>
      <c r="H205" s="25">
        <v>0</v>
      </c>
      <c r="I205" s="26">
        <f>ROUND(ROUND(H205,2)*ROUND(G205,3),2)</f>
        <v>0</v>
      </c>
      <c r="O205">
        <f>(I205*21)/100</f>
        <v>0</v>
      </c>
      <c r="P205" t="s">
        <v>23</v>
      </c>
    </row>
    <row r="206" spans="1:16" x14ac:dyDescent="0.2">
      <c r="A206" s="27" t="s">
        <v>50</v>
      </c>
      <c r="E206" s="28" t="s">
        <v>47</v>
      </c>
    </row>
    <row r="207" spans="1:16" x14ac:dyDescent="0.2">
      <c r="A207" s="29" t="s">
        <v>51</v>
      </c>
      <c r="E207" s="30" t="s">
        <v>946</v>
      </c>
    </row>
    <row r="208" spans="1:16" ht="102" x14ac:dyDescent="0.2">
      <c r="A208" t="s">
        <v>52</v>
      </c>
      <c r="E208" s="28" t="s">
        <v>778</v>
      </c>
    </row>
    <row r="209" spans="1:18" x14ac:dyDescent="0.2">
      <c r="A209" s="17" t="s">
        <v>45</v>
      </c>
      <c r="B209" s="21" t="s">
        <v>337</v>
      </c>
      <c r="C209" s="21" t="s">
        <v>787</v>
      </c>
      <c r="D209" s="17" t="s">
        <v>47</v>
      </c>
      <c r="E209" s="22" t="s">
        <v>788</v>
      </c>
      <c r="F209" s="23" t="s">
        <v>58</v>
      </c>
      <c r="G209" s="24">
        <v>25</v>
      </c>
      <c r="H209" s="25">
        <v>0</v>
      </c>
      <c r="I209" s="26">
        <f>ROUND(ROUND(H209,2)*ROUND(G209,3),2)</f>
        <v>0</v>
      </c>
      <c r="O209">
        <f>(I209*21)/100</f>
        <v>0</v>
      </c>
      <c r="P209" t="s">
        <v>23</v>
      </c>
    </row>
    <row r="210" spans="1:18" x14ac:dyDescent="0.2">
      <c r="A210" s="27" t="s">
        <v>50</v>
      </c>
      <c r="E210" s="28" t="s">
        <v>47</v>
      </c>
    </row>
    <row r="211" spans="1:18" x14ac:dyDescent="0.2">
      <c r="A211" s="29" t="s">
        <v>51</v>
      </c>
      <c r="E211" s="30" t="s">
        <v>947</v>
      </c>
    </row>
    <row r="212" spans="1:18" ht="127.5" x14ac:dyDescent="0.2">
      <c r="A212" t="s">
        <v>52</v>
      </c>
      <c r="E212" s="28" t="s">
        <v>790</v>
      </c>
    </row>
    <row r="213" spans="1:18" ht="12.75" customHeight="1" x14ac:dyDescent="0.2">
      <c r="A213" s="5" t="s">
        <v>43</v>
      </c>
      <c r="B213" s="5"/>
      <c r="C213" s="31" t="s">
        <v>17</v>
      </c>
      <c r="D213" s="5"/>
      <c r="E213" s="19" t="s">
        <v>481</v>
      </c>
      <c r="F213" s="5"/>
      <c r="G213" s="5"/>
      <c r="H213" s="5"/>
      <c r="I213" s="32">
        <f>0+Q213</f>
        <v>0</v>
      </c>
      <c r="O213">
        <f>0+R213</f>
        <v>0</v>
      </c>
      <c r="Q213">
        <f>0+I214+I218+I222</f>
        <v>0</v>
      </c>
      <c r="R213">
        <f>0+O214+O218+O222</f>
        <v>0</v>
      </c>
    </row>
    <row r="214" spans="1:18" ht="25.5" x14ac:dyDescent="0.2">
      <c r="A214" s="17" t="s">
        <v>45</v>
      </c>
      <c r="B214" s="21" t="s">
        <v>341</v>
      </c>
      <c r="C214" s="21" t="s">
        <v>791</v>
      </c>
      <c r="D214" s="17" t="s">
        <v>47</v>
      </c>
      <c r="E214" s="22" t="s">
        <v>792</v>
      </c>
      <c r="F214" s="23" t="s">
        <v>485</v>
      </c>
      <c r="G214" s="24">
        <v>455.59899999999999</v>
      </c>
      <c r="H214" s="25">
        <v>0</v>
      </c>
      <c r="I214" s="26">
        <f>ROUND(ROUND(H214,2)*ROUND(G214,3),2)</f>
        <v>0</v>
      </c>
      <c r="O214">
        <f>(I214*21)/100</f>
        <v>0</v>
      </c>
      <c r="P214" t="s">
        <v>23</v>
      </c>
    </row>
    <row r="215" spans="1:18" ht="25.5" x14ac:dyDescent="0.2">
      <c r="A215" s="27" t="s">
        <v>50</v>
      </c>
      <c r="E215" s="28" t="s">
        <v>486</v>
      </c>
    </row>
    <row r="216" spans="1:18" ht="102" x14ac:dyDescent="0.2">
      <c r="A216" s="29" t="s">
        <v>51</v>
      </c>
      <c r="E216" s="30" t="s">
        <v>948</v>
      </c>
    </row>
    <row r="217" spans="1:18" ht="165.75" x14ac:dyDescent="0.2">
      <c r="A217" t="s">
        <v>52</v>
      </c>
      <c r="E217" s="28" t="s">
        <v>487</v>
      </c>
    </row>
    <row r="218" spans="1:18" ht="38.25" x14ac:dyDescent="0.2">
      <c r="A218" s="17" t="s">
        <v>45</v>
      </c>
      <c r="B218" s="21" t="s">
        <v>345</v>
      </c>
      <c r="C218" s="21" t="s">
        <v>794</v>
      </c>
      <c r="D218" s="17" t="s">
        <v>47</v>
      </c>
      <c r="E218" s="22" t="s">
        <v>795</v>
      </c>
      <c r="F218" s="23" t="s">
        <v>485</v>
      </c>
      <c r="G218" s="24">
        <v>9.1999999999999993</v>
      </c>
      <c r="H218" s="25">
        <v>0</v>
      </c>
      <c r="I218" s="26">
        <f>ROUND(ROUND(H218,2)*ROUND(G218,3),2)</f>
        <v>0</v>
      </c>
      <c r="O218">
        <f>(I218*21)/100</f>
        <v>0</v>
      </c>
      <c r="P218" t="s">
        <v>23</v>
      </c>
    </row>
    <row r="219" spans="1:18" ht="25.5" x14ac:dyDescent="0.2">
      <c r="A219" s="27" t="s">
        <v>50</v>
      </c>
      <c r="E219" s="28" t="s">
        <v>486</v>
      </c>
    </row>
    <row r="220" spans="1:18" ht="51" x14ac:dyDescent="0.2">
      <c r="A220" s="29" t="s">
        <v>51</v>
      </c>
      <c r="E220" s="30" t="s">
        <v>949</v>
      </c>
    </row>
    <row r="221" spans="1:18" ht="165.75" x14ac:dyDescent="0.2">
      <c r="A221" t="s">
        <v>52</v>
      </c>
      <c r="E221" s="28" t="s">
        <v>487</v>
      </c>
    </row>
    <row r="222" spans="1:18" ht="25.5" x14ac:dyDescent="0.2">
      <c r="A222" s="17" t="s">
        <v>45</v>
      </c>
      <c r="B222" s="21" t="s">
        <v>349</v>
      </c>
      <c r="C222" s="21" t="s">
        <v>873</v>
      </c>
      <c r="D222" s="17" t="s">
        <v>47</v>
      </c>
      <c r="E222" s="22" t="s">
        <v>874</v>
      </c>
      <c r="F222" s="23" t="s">
        <v>485</v>
      </c>
      <c r="G222" s="24">
        <v>144.096</v>
      </c>
      <c r="H222" s="25">
        <v>0</v>
      </c>
      <c r="I222" s="26">
        <f>ROUND(ROUND(H222,2)*ROUND(G222,3),2)</f>
        <v>0</v>
      </c>
      <c r="O222">
        <f>(I222*21)/100</f>
        <v>0</v>
      </c>
      <c r="P222" t="s">
        <v>23</v>
      </c>
    </row>
    <row r="223" spans="1:18" ht="25.5" x14ac:dyDescent="0.2">
      <c r="A223" s="27" t="s">
        <v>50</v>
      </c>
      <c r="E223" s="28" t="s">
        <v>486</v>
      </c>
    </row>
    <row r="224" spans="1:18" ht="51" x14ac:dyDescent="0.2">
      <c r="A224" s="29" t="s">
        <v>51</v>
      </c>
      <c r="E224" s="30" t="s">
        <v>950</v>
      </c>
    </row>
    <row r="225" spans="1:5" ht="165.75" x14ac:dyDescent="0.2">
      <c r="A225" t="s">
        <v>52</v>
      </c>
      <c r="E225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0+O8+O25+O70+O75+O100+O113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951</v>
      </c>
      <c r="I3" s="33">
        <f>0+I8+I25+I70+I75+I100+I113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951</v>
      </c>
      <c r="D4" s="45"/>
      <c r="E4" s="13" t="s">
        <v>952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504</v>
      </c>
      <c r="D9" s="17" t="s">
        <v>498</v>
      </c>
      <c r="E9" s="22" t="s">
        <v>505</v>
      </c>
      <c r="F9" s="23" t="s">
        <v>70</v>
      </c>
      <c r="G9" s="24">
        <v>1</v>
      </c>
      <c r="H9" s="25">
        <v>0</v>
      </c>
      <c r="I9" s="26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27" t="s">
        <v>50</v>
      </c>
      <c r="E10" s="28" t="s">
        <v>506</v>
      </c>
    </row>
    <row r="11" spans="1:18" x14ac:dyDescent="0.2">
      <c r="A11" s="29" t="s">
        <v>51</v>
      </c>
      <c r="E11" s="30" t="s">
        <v>507</v>
      </c>
    </row>
    <row r="12" spans="1:18" x14ac:dyDescent="0.2">
      <c r="A12" t="s">
        <v>52</v>
      </c>
      <c r="E12" s="28" t="s">
        <v>508</v>
      </c>
    </row>
    <row r="13" spans="1:18" ht="25.5" x14ac:dyDescent="0.2">
      <c r="A13" s="17" t="s">
        <v>45</v>
      </c>
      <c r="B13" s="21" t="s">
        <v>23</v>
      </c>
      <c r="C13" s="21" t="s">
        <v>630</v>
      </c>
      <c r="D13" s="17" t="s">
        <v>498</v>
      </c>
      <c r="E13" s="22" t="s">
        <v>631</v>
      </c>
      <c r="F13" s="23" t="s">
        <v>70</v>
      </c>
      <c r="G13" s="24">
        <v>2</v>
      </c>
      <c r="H13" s="25">
        <v>0</v>
      </c>
      <c r="I13" s="26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27" t="s">
        <v>50</v>
      </c>
      <c r="E14" s="28" t="s">
        <v>632</v>
      </c>
    </row>
    <row r="15" spans="1:18" x14ac:dyDescent="0.2">
      <c r="A15" s="29" t="s">
        <v>51</v>
      </c>
      <c r="E15" s="30" t="s">
        <v>633</v>
      </c>
    </row>
    <row r="16" spans="1:18" x14ac:dyDescent="0.2">
      <c r="A16" t="s">
        <v>52</v>
      </c>
      <c r="E16" s="28" t="s">
        <v>508</v>
      </c>
    </row>
    <row r="17" spans="1:18" x14ac:dyDescent="0.2">
      <c r="A17" s="17" t="s">
        <v>45</v>
      </c>
      <c r="B17" s="21" t="s">
        <v>22</v>
      </c>
      <c r="C17" s="21" t="s">
        <v>643</v>
      </c>
      <c r="D17" s="17" t="s">
        <v>498</v>
      </c>
      <c r="E17" s="22" t="s">
        <v>644</v>
      </c>
      <c r="F17" s="23" t="s">
        <v>70</v>
      </c>
      <c r="G17" s="24">
        <v>2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7" t="s">
        <v>50</v>
      </c>
      <c r="E18" s="28" t="s">
        <v>645</v>
      </c>
    </row>
    <row r="19" spans="1:18" x14ac:dyDescent="0.2">
      <c r="A19" s="29" t="s">
        <v>51</v>
      </c>
      <c r="E19" s="30" t="s">
        <v>633</v>
      </c>
    </row>
    <row r="20" spans="1:18" x14ac:dyDescent="0.2">
      <c r="A20" t="s">
        <v>52</v>
      </c>
      <c r="E20" s="28" t="s">
        <v>638</v>
      </c>
    </row>
    <row r="21" spans="1:18" x14ac:dyDescent="0.2">
      <c r="A21" s="17" t="s">
        <v>45</v>
      </c>
      <c r="B21" s="21" t="s">
        <v>33</v>
      </c>
      <c r="C21" s="21" t="s">
        <v>651</v>
      </c>
      <c r="D21" s="17" t="s">
        <v>498</v>
      </c>
      <c r="E21" s="22" t="s">
        <v>652</v>
      </c>
      <c r="F21" s="23" t="s">
        <v>511</v>
      </c>
      <c r="G21" s="24">
        <v>1</v>
      </c>
      <c r="H21" s="25">
        <v>0</v>
      </c>
      <c r="I21" s="26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27" t="s">
        <v>50</v>
      </c>
      <c r="E22" s="28" t="s">
        <v>653</v>
      </c>
    </row>
    <row r="23" spans="1:18" x14ac:dyDescent="0.2">
      <c r="A23" s="29" t="s">
        <v>51</v>
      </c>
      <c r="E23" s="30" t="s">
        <v>654</v>
      </c>
    </row>
    <row r="24" spans="1:18" x14ac:dyDescent="0.2">
      <c r="A24" t="s">
        <v>52</v>
      </c>
      <c r="E24" s="28" t="s">
        <v>503</v>
      </c>
    </row>
    <row r="25" spans="1:18" ht="12.75" customHeight="1" x14ac:dyDescent="0.2">
      <c r="A25" s="5" t="s">
        <v>43</v>
      </c>
      <c r="B25" s="5"/>
      <c r="C25" s="31" t="s">
        <v>29</v>
      </c>
      <c r="D25" s="5"/>
      <c r="E25" s="19" t="s">
        <v>44</v>
      </c>
      <c r="F25" s="5"/>
      <c r="G25" s="5"/>
      <c r="H25" s="5"/>
      <c r="I25" s="32">
        <f>0+Q25</f>
        <v>0</v>
      </c>
      <c r="O25">
        <f>0+R25</f>
        <v>0</v>
      </c>
      <c r="Q25">
        <f>0+I26+I30+I34+I38+I42+I46+I50+I54+I58+I62+I66</f>
        <v>0</v>
      </c>
      <c r="R25">
        <f>0+O26+O30+O34+O38+O42+O46+O50+O54+O58+O62+O66</f>
        <v>0</v>
      </c>
    </row>
    <row r="26" spans="1:18" ht="25.5" x14ac:dyDescent="0.2">
      <c r="A26" s="17" t="s">
        <v>45</v>
      </c>
      <c r="B26" s="21" t="s">
        <v>35</v>
      </c>
      <c r="C26" s="21" t="s">
        <v>802</v>
      </c>
      <c r="D26" s="17" t="s">
        <v>47</v>
      </c>
      <c r="E26" s="22" t="s">
        <v>803</v>
      </c>
      <c r="F26" s="23" t="s">
        <v>49</v>
      </c>
      <c r="G26" s="24">
        <v>6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7" t="s">
        <v>50</v>
      </c>
      <c r="E27" s="28" t="s">
        <v>47</v>
      </c>
    </row>
    <row r="28" spans="1:18" x14ac:dyDescent="0.2">
      <c r="A28" s="29" t="s">
        <v>51</v>
      </c>
      <c r="E28" s="30" t="s">
        <v>953</v>
      </c>
    </row>
    <row r="29" spans="1:18" ht="63.75" x14ac:dyDescent="0.2">
      <c r="A29" t="s">
        <v>52</v>
      </c>
      <c r="E29" s="28" t="s">
        <v>805</v>
      </c>
    </row>
    <row r="30" spans="1:18" ht="25.5" x14ac:dyDescent="0.2">
      <c r="A30" s="17" t="s">
        <v>45</v>
      </c>
      <c r="B30" s="21" t="s">
        <v>37</v>
      </c>
      <c r="C30" s="21" t="s">
        <v>806</v>
      </c>
      <c r="D30" s="17" t="s">
        <v>47</v>
      </c>
      <c r="E30" s="22" t="s">
        <v>807</v>
      </c>
      <c r="F30" s="23" t="s">
        <v>598</v>
      </c>
      <c r="G30" s="24">
        <v>432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50</v>
      </c>
      <c r="E31" s="28" t="s">
        <v>47</v>
      </c>
    </row>
    <row r="32" spans="1:18" ht="51" x14ac:dyDescent="0.2">
      <c r="A32" s="29" t="s">
        <v>51</v>
      </c>
      <c r="E32" s="30" t="s">
        <v>954</v>
      </c>
    </row>
    <row r="33" spans="1:16" ht="25.5" x14ac:dyDescent="0.2">
      <c r="A33" t="s">
        <v>52</v>
      </c>
      <c r="E33" s="28" t="s">
        <v>809</v>
      </c>
    </row>
    <row r="34" spans="1:16" ht="25.5" x14ac:dyDescent="0.2">
      <c r="A34" s="17" t="s">
        <v>45</v>
      </c>
      <c r="B34" s="21" t="s">
        <v>72</v>
      </c>
      <c r="C34" s="21" t="s">
        <v>810</v>
      </c>
      <c r="D34" s="17" t="s">
        <v>47</v>
      </c>
      <c r="E34" s="22" t="s">
        <v>811</v>
      </c>
      <c r="F34" s="23" t="s">
        <v>49</v>
      </c>
      <c r="G34" s="24">
        <v>17.350000000000001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7" t="s">
        <v>50</v>
      </c>
      <c r="E35" s="28" t="s">
        <v>47</v>
      </c>
    </row>
    <row r="36" spans="1:16" ht="38.25" x14ac:dyDescent="0.2">
      <c r="A36" s="29" t="s">
        <v>51</v>
      </c>
      <c r="E36" s="30" t="s">
        <v>955</v>
      </c>
    </row>
    <row r="37" spans="1:16" ht="63.75" x14ac:dyDescent="0.2">
      <c r="A37" t="s">
        <v>52</v>
      </c>
      <c r="E37" s="28" t="s">
        <v>805</v>
      </c>
    </row>
    <row r="38" spans="1:16" ht="25.5" x14ac:dyDescent="0.2">
      <c r="A38" s="17" t="s">
        <v>45</v>
      </c>
      <c r="B38" s="21" t="s">
        <v>76</v>
      </c>
      <c r="C38" s="21" t="s">
        <v>813</v>
      </c>
      <c r="D38" s="17" t="s">
        <v>47</v>
      </c>
      <c r="E38" s="22" t="s">
        <v>814</v>
      </c>
      <c r="F38" s="23" t="s">
        <v>598</v>
      </c>
      <c r="G38" s="24">
        <v>1093.05</v>
      </c>
      <c r="H38" s="25">
        <v>0</v>
      </c>
      <c r="I38" s="26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27" t="s">
        <v>50</v>
      </c>
      <c r="E39" s="28" t="s">
        <v>47</v>
      </c>
    </row>
    <row r="40" spans="1:16" ht="63.75" x14ac:dyDescent="0.2">
      <c r="A40" s="29" t="s">
        <v>51</v>
      </c>
      <c r="E40" s="30" t="s">
        <v>956</v>
      </c>
    </row>
    <row r="41" spans="1:16" ht="25.5" x14ac:dyDescent="0.2">
      <c r="A41" t="s">
        <v>52</v>
      </c>
      <c r="E41" s="28" t="s">
        <v>809</v>
      </c>
    </row>
    <row r="42" spans="1:16" x14ac:dyDescent="0.2">
      <c r="A42" s="17" t="s">
        <v>45</v>
      </c>
      <c r="B42" s="21" t="s">
        <v>40</v>
      </c>
      <c r="C42" s="21" t="s">
        <v>957</v>
      </c>
      <c r="D42" s="17" t="s">
        <v>47</v>
      </c>
      <c r="E42" s="22" t="s">
        <v>958</v>
      </c>
      <c r="F42" s="23" t="s">
        <v>58</v>
      </c>
      <c r="G42" s="24">
        <v>7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27" t="s">
        <v>50</v>
      </c>
      <c r="E43" s="28" t="s">
        <v>47</v>
      </c>
    </row>
    <row r="44" spans="1:16" x14ac:dyDescent="0.2">
      <c r="A44" s="29" t="s">
        <v>51</v>
      </c>
      <c r="E44" s="30" t="s">
        <v>959</v>
      </c>
    </row>
    <row r="45" spans="1:16" ht="63.75" x14ac:dyDescent="0.2">
      <c r="A45" t="s">
        <v>52</v>
      </c>
      <c r="E45" s="28" t="s">
        <v>960</v>
      </c>
    </row>
    <row r="46" spans="1:16" x14ac:dyDescent="0.2">
      <c r="A46" s="17" t="s">
        <v>45</v>
      </c>
      <c r="B46" s="21" t="s">
        <v>42</v>
      </c>
      <c r="C46" s="21" t="s">
        <v>655</v>
      </c>
      <c r="D46" s="17" t="s">
        <v>47</v>
      </c>
      <c r="E46" s="22" t="s">
        <v>656</v>
      </c>
      <c r="F46" s="23" t="s">
        <v>49</v>
      </c>
      <c r="G46" s="24">
        <v>16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27" t="s">
        <v>50</v>
      </c>
      <c r="E47" s="28" t="s">
        <v>47</v>
      </c>
    </row>
    <row r="48" spans="1:16" x14ac:dyDescent="0.2">
      <c r="A48" s="29" t="s">
        <v>51</v>
      </c>
      <c r="E48" s="30" t="s">
        <v>961</v>
      </c>
    </row>
    <row r="49" spans="1:16" ht="38.25" x14ac:dyDescent="0.2">
      <c r="A49" t="s">
        <v>52</v>
      </c>
      <c r="E49" s="28" t="s">
        <v>658</v>
      </c>
    </row>
    <row r="50" spans="1:16" x14ac:dyDescent="0.2">
      <c r="A50" s="17" t="s">
        <v>45</v>
      </c>
      <c r="B50" s="21" t="s">
        <v>86</v>
      </c>
      <c r="C50" s="21" t="s">
        <v>60</v>
      </c>
      <c r="D50" s="17" t="s">
        <v>47</v>
      </c>
      <c r="E50" s="22" t="s">
        <v>61</v>
      </c>
      <c r="F50" s="23" t="s">
        <v>49</v>
      </c>
      <c r="G50" s="24">
        <v>44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50</v>
      </c>
      <c r="E51" s="28" t="s">
        <v>47</v>
      </c>
    </row>
    <row r="52" spans="1:16" x14ac:dyDescent="0.2">
      <c r="A52" s="29" t="s">
        <v>51</v>
      </c>
      <c r="E52" s="30" t="s">
        <v>962</v>
      </c>
    </row>
    <row r="53" spans="1:16" ht="229.5" x14ac:dyDescent="0.2">
      <c r="A53" t="s">
        <v>52</v>
      </c>
      <c r="E53" s="28" t="s">
        <v>62</v>
      </c>
    </row>
    <row r="54" spans="1:16" x14ac:dyDescent="0.2">
      <c r="A54" s="17" t="s">
        <v>45</v>
      </c>
      <c r="B54" s="21" t="s">
        <v>90</v>
      </c>
      <c r="C54" s="21" t="s">
        <v>685</v>
      </c>
      <c r="D54" s="17" t="s">
        <v>47</v>
      </c>
      <c r="E54" s="22" t="s">
        <v>686</v>
      </c>
      <c r="F54" s="23" t="s">
        <v>65</v>
      </c>
      <c r="G54" s="24">
        <v>72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50</v>
      </c>
      <c r="E55" s="28" t="s">
        <v>47</v>
      </c>
    </row>
    <row r="56" spans="1:16" ht="51" x14ac:dyDescent="0.2">
      <c r="A56" s="29" t="s">
        <v>51</v>
      </c>
      <c r="E56" s="30" t="s">
        <v>963</v>
      </c>
    </row>
    <row r="57" spans="1:16" ht="25.5" x14ac:dyDescent="0.2">
      <c r="A57" t="s">
        <v>52</v>
      </c>
      <c r="E57" s="28" t="s">
        <v>66</v>
      </c>
    </row>
    <row r="58" spans="1:16" x14ac:dyDescent="0.2">
      <c r="A58" s="17" t="s">
        <v>45</v>
      </c>
      <c r="B58" s="21" t="s">
        <v>94</v>
      </c>
      <c r="C58" s="21" t="s">
        <v>63</v>
      </c>
      <c r="D58" s="17" t="s">
        <v>47</v>
      </c>
      <c r="E58" s="22" t="s">
        <v>64</v>
      </c>
      <c r="F58" s="23" t="s">
        <v>65</v>
      </c>
      <c r="G58" s="24">
        <v>72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50</v>
      </c>
      <c r="E59" s="28" t="s">
        <v>47</v>
      </c>
    </row>
    <row r="60" spans="1:16" ht="51" x14ac:dyDescent="0.2">
      <c r="A60" s="29" t="s">
        <v>51</v>
      </c>
      <c r="E60" s="30" t="s">
        <v>963</v>
      </c>
    </row>
    <row r="61" spans="1:16" ht="25.5" x14ac:dyDescent="0.2">
      <c r="A61" t="s">
        <v>52</v>
      </c>
      <c r="E61" s="28" t="s">
        <v>66</v>
      </c>
    </row>
    <row r="62" spans="1:16" x14ac:dyDescent="0.2">
      <c r="A62" s="17" t="s">
        <v>45</v>
      </c>
      <c r="B62" s="21" t="s">
        <v>97</v>
      </c>
      <c r="C62" s="21" t="s">
        <v>688</v>
      </c>
      <c r="D62" s="17" t="s">
        <v>47</v>
      </c>
      <c r="E62" s="22" t="s">
        <v>689</v>
      </c>
      <c r="F62" s="23" t="s">
        <v>65</v>
      </c>
      <c r="G62" s="24">
        <v>160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50</v>
      </c>
      <c r="E63" s="28" t="s">
        <v>47</v>
      </c>
    </row>
    <row r="64" spans="1:16" x14ac:dyDescent="0.2">
      <c r="A64" s="29" t="s">
        <v>51</v>
      </c>
      <c r="E64" s="30" t="s">
        <v>964</v>
      </c>
    </row>
    <row r="65" spans="1:18" ht="38.25" x14ac:dyDescent="0.2">
      <c r="A65" t="s">
        <v>52</v>
      </c>
      <c r="E65" s="28" t="s">
        <v>691</v>
      </c>
    </row>
    <row r="66" spans="1:18" x14ac:dyDescent="0.2">
      <c r="A66" s="17" t="s">
        <v>45</v>
      </c>
      <c r="B66" s="21" t="s">
        <v>101</v>
      </c>
      <c r="C66" s="21" t="s">
        <v>692</v>
      </c>
      <c r="D66" s="17" t="s">
        <v>47</v>
      </c>
      <c r="E66" s="22" t="s">
        <v>693</v>
      </c>
      <c r="F66" s="23" t="s">
        <v>65</v>
      </c>
      <c r="G66" s="24">
        <v>160</v>
      </c>
      <c r="H66" s="25">
        <v>0</v>
      </c>
      <c r="I66" s="26">
        <f>ROUND(ROUND(H66,2)*ROUND(G66,3),2)</f>
        <v>0</v>
      </c>
      <c r="O66">
        <f>(I66*21)/100</f>
        <v>0</v>
      </c>
      <c r="P66" t="s">
        <v>23</v>
      </c>
    </row>
    <row r="67" spans="1:18" x14ac:dyDescent="0.2">
      <c r="A67" s="27" t="s">
        <v>50</v>
      </c>
      <c r="E67" s="28" t="s">
        <v>47</v>
      </c>
    </row>
    <row r="68" spans="1:18" x14ac:dyDescent="0.2">
      <c r="A68" s="29" t="s">
        <v>51</v>
      </c>
      <c r="E68" s="30" t="s">
        <v>965</v>
      </c>
    </row>
    <row r="69" spans="1:18" ht="25.5" x14ac:dyDescent="0.2">
      <c r="A69" t="s">
        <v>52</v>
      </c>
      <c r="E69" s="28" t="s">
        <v>695</v>
      </c>
    </row>
    <row r="70" spans="1:18" ht="12.75" customHeight="1" x14ac:dyDescent="0.2">
      <c r="A70" s="5" t="s">
        <v>43</v>
      </c>
      <c r="B70" s="5"/>
      <c r="C70" s="31" t="s">
        <v>33</v>
      </c>
      <c r="D70" s="5"/>
      <c r="E70" s="19" t="s">
        <v>715</v>
      </c>
      <c r="F70" s="5"/>
      <c r="G70" s="5"/>
      <c r="H70" s="5"/>
      <c r="I70" s="32">
        <f>0+Q70</f>
        <v>0</v>
      </c>
      <c r="O70">
        <f>0+R70</f>
        <v>0</v>
      </c>
      <c r="Q70">
        <f>0+I71</f>
        <v>0</v>
      </c>
      <c r="R70">
        <f>0+O71</f>
        <v>0</v>
      </c>
    </row>
    <row r="71" spans="1:18" x14ac:dyDescent="0.2">
      <c r="A71" s="17" t="s">
        <v>45</v>
      </c>
      <c r="B71" s="21" t="s">
        <v>105</v>
      </c>
      <c r="C71" s="21" t="s">
        <v>966</v>
      </c>
      <c r="D71" s="17" t="s">
        <v>47</v>
      </c>
      <c r="E71" s="22" t="s">
        <v>967</v>
      </c>
      <c r="F71" s="23" t="s">
        <v>49</v>
      </c>
      <c r="G71" s="24">
        <v>1.35</v>
      </c>
      <c r="H71" s="25">
        <v>0</v>
      </c>
      <c r="I71" s="26">
        <f>ROUND(ROUND(H71,2)*ROUND(G71,3),2)</f>
        <v>0</v>
      </c>
      <c r="O71">
        <f>(I71*21)/100</f>
        <v>0</v>
      </c>
      <c r="P71" t="s">
        <v>23</v>
      </c>
    </row>
    <row r="72" spans="1:18" x14ac:dyDescent="0.2">
      <c r="A72" s="27" t="s">
        <v>50</v>
      </c>
      <c r="E72" s="28" t="s">
        <v>47</v>
      </c>
    </row>
    <row r="73" spans="1:18" x14ac:dyDescent="0.2">
      <c r="A73" s="29" t="s">
        <v>51</v>
      </c>
      <c r="E73" s="30" t="s">
        <v>968</v>
      </c>
    </row>
    <row r="74" spans="1:18" ht="369.75" x14ac:dyDescent="0.2">
      <c r="A74" t="s">
        <v>52</v>
      </c>
      <c r="E74" s="28" t="s">
        <v>719</v>
      </c>
    </row>
    <row r="75" spans="1:18" ht="12.75" customHeight="1" x14ac:dyDescent="0.2">
      <c r="A75" s="5" t="s">
        <v>43</v>
      </c>
      <c r="B75" s="5"/>
      <c r="C75" s="31" t="s">
        <v>35</v>
      </c>
      <c r="D75" s="5"/>
      <c r="E75" s="19" t="s">
        <v>515</v>
      </c>
      <c r="F75" s="5"/>
      <c r="G75" s="5"/>
      <c r="H75" s="5"/>
      <c r="I75" s="32">
        <f>0+Q75</f>
        <v>0</v>
      </c>
      <c r="O75">
        <f>0+R75</f>
        <v>0</v>
      </c>
      <c r="Q75">
        <f>0+I76+I80+I84+I88+I92+I96</f>
        <v>0</v>
      </c>
      <c r="R75">
        <f>0+O76+O80+O84+O88+O92+O96</f>
        <v>0</v>
      </c>
    </row>
    <row r="76" spans="1:18" ht="25.5" x14ac:dyDescent="0.2">
      <c r="A76" s="17" t="s">
        <v>45</v>
      </c>
      <c r="B76" s="21" t="s">
        <v>109</v>
      </c>
      <c r="C76" s="21" t="s">
        <v>727</v>
      </c>
      <c r="D76" s="17" t="s">
        <v>47</v>
      </c>
      <c r="E76" s="22" t="s">
        <v>728</v>
      </c>
      <c r="F76" s="23" t="s">
        <v>49</v>
      </c>
      <c r="G76" s="24">
        <v>16</v>
      </c>
      <c r="H76" s="25">
        <v>0</v>
      </c>
      <c r="I76" s="26">
        <f>ROUND(ROUND(H76,2)*ROUND(G76,3),2)</f>
        <v>0</v>
      </c>
      <c r="O76">
        <f>(I76*21)/100</f>
        <v>0</v>
      </c>
      <c r="P76" t="s">
        <v>23</v>
      </c>
    </row>
    <row r="77" spans="1:18" x14ac:dyDescent="0.2">
      <c r="A77" s="27" t="s">
        <v>50</v>
      </c>
      <c r="E77" s="28" t="s">
        <v>47</v>
      </c>
    </row>
    <row r="78" spans="1:18" ht="38.25" x14ac:dyDescent="0.2">
      <c r="A78" s="29" t="s">
        <v>51</v>
      </c>
      <c r="E78" s="30" t="s">
        <v>969</v>
      </c>
    </row>
    <row r="79" spans="1:18" ht="280.5" x14ac:dyDescent="0.2">
      <c r="A79" t="s">
        <v>52</v>
      </c>
      <c r="E79" s="28" t="s">
        <v>730</v>
      </c>
    </row>
    <row r="80" spans="1:18" x14ac:dyDescent="0.2">
      <c r="A80" s="17" t="s">
        <v>45</v>
      </c>
      <c r="B80" s="21" t="s">
        <v>112</v>
      </c>
      <c r="C80" s="21" t="s">
        <v>970</v>
      </c>
      <c r="D80" s="17" t="s">
        <v>47</v>
      </c>
      <c r="E80" s="22" t="s">
        <v>971</v>
      </c>
      <c r="F80" s="23" t="s">
        <v>65</v>
      </c>
      <c r="G80" s="24">
        <v>9</v>
      </c>
      <c r="H80" s="25">
        <v>0</v>
      </c>
      <c r="I80" s="26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27" t="s">
        <v>50</v>
      </c>
      <c r="E81" s="28" t="s">
        <v>47</v>
      </c>
    </row>
    <row r="82" spans="1:16" x14ac:dyDescent="0.2">
      <c r="A82" s="29" t="s">
        <v>51</v>
      </c>
      <c r="E82" s="30" t="s">
        <v>972</v>
      </c>
    </row>
    <row r="83" spans="1:16" ht="153" x14ac:dyDescent="0.2">
      <c r="A83" t="s">
        <v>52</v>
      </c>
      <c r="E83" s="28" t="s">
        <v>973</v>
      </c>
    </row>
    <row r="84" spans="1:16" x14ac:dyDescent="0.2">
      <c r="A84" s="17" t="s">
        <v>45</v>
      </c>
      <c r="B84" s="21" t="s">
        <v>116</v>
      </c>
      <c r="C84" s="21" t="s">
        <v>853</v>
      </c>
      <c r="D84" s="17" t="s">
        <v>47</v>
      </c>
      <c r="E84" s="22" t="s">
        <v>854</v>
      </c>
      <c r="F84" s="23" t="s">
        <v>65</v>
      </c>
      <c r="G84" s="24">
        <v>50</v>
      </c>
      <c r="H84" s="25">
        <v>0</v>
      </c>
      <c r="I84" s="26">
        <f>ROUND(ROUND(H84,2)*ROUND(G84,3),2)</f>
        <v>0</v>
      </c>
      <c r="O84">
        <f>(I84*21)/100</f>
        <v>0</v>
      </c>
      <c r="P84" t="s">
        <v>23</v>
      </c>
    </row>
    <row r="85" spans="1:16" x14ac:dyDescent="0.2">
      <c r="A85" s="27" t="s">
        <v>50</v>
      </c>
      <c r="E85" s="28" t="s">
        <v>47</v>
      </c>
    </row>
    <row r="86" spans="1:16" x14ac:dyDescent="0.2">
      <c r="A86" s="29" t="s">
        <v>51</v>
      </c>
      <c r="E86" s="30" t="s">
        <v>974</v>
      </c>
    </row>
    <row r="87" spans="1:16" ht="165.75" x14ac:dyDescent="0.2">
      <c r="A87" t="s">
        <v>52</v>
      </c>
      <c r="E87" s="28" t="s">
        <v>856</v>
      </c>
    </row>
    <row r="88" spans="1:16" ht="25.5" x14ac:dyDescent="0.2">
      <c r="A88" s="17" t="s">
        <v>45</v>
      </c>
      <c r="B88" s="21" t="s">
        <v>119</v>
      </c>
      <c r="C88" s="21" t="s">
        <v>975</v>
      </c>
      <c r="D88" s="17" t="s">
        <v>47</v>
      </c>
      <c r="E88" s="22" t="s">
        <v>976</v>
      </c>
      <c r="F88" s="23" t="s">
        <v>65</v>
      </c>
      <c r="G88" s="24">
        <v>6</v>
      </c>
      <c r="H88" s="25">
        <v>0</v>
      </c>
      <c r="I88" s="26">
        <f>ROUND(ROUND(H88,2)*ROUND(G88,3),2)</f>
        <v>0</v>
      </c>
      <c r="O88">
        <f>(I88*0)/100</f>
        <v>0</v>
      </c>
      <c r="P88" t="s">
        <v>27</v>
      </c>
    </row>
    <row r="89" spans="1:16" x14ac:dyDescent="0.2">
      <c r="A89" s="27" t="s">
        <v>50</v>
      </c>
      <c r="E89" s="28" t="s">
        <v>47</v>
      </c>
    </row>
    <row r="90" spans="1:16" x14ac:dyDescent="0.2">
      <c r="A90" s="29" t="s">
        <v>51</v>
      </c>
      <c r="E90" s="30" t="s">
        <v>977</v>
      </c>
    </row>
    <row r="91" spans="1:16" ht="165.75" x14ac:dyDescent="0.2">
      <c r="A91" t="s">
        <v>52</v>
      </c>
      <c r="E91" s="28" t="s">
        <v>856</v>
      </c>
    </row>
    <row r="92" spans="1:16" x14ac:dyDescent="0.2">
      <c r="A92" s="17" t="s">
        <v>45</v>
      </c>
      <c r="B92" s="21" t="s">
        <v>123</v>
      </c>
      <c r="C92" s="21" t="s">
        <v>978</v>
      </c>
      <c r="D92" s="17" t="s">
        <v>47</v>
      </c>
      <c r="E92" s="22" t="s">
        <v>979</v>
      </c>
      <c r="F92" s="23" t="s">
        <v>65</v>
      </c>
      <c r="G92" s="24">
        <v>8</v>
      </c>
      <c r="H92" s="25">
        <v>0</v>
      </c>
      <c r="I92" s="26">
        <f>ROUND(ROUND(H92,2)*ROUND(G92,3),2)</f>
        <v>0</v>
      </c>
      <c r="O92">
        <f>(I92*21)/100</f>
        <v>0</v>
      </c>
      <c r="P92" t="s">
        <v>23</v>
      </c>
    </row>
    <row r="93" spans="1:16" x14ac:dyDescent="0.2">
      <c r="A93" s="27" t="s">
        <v>50</v>
      </c>
      <c r="E93" s="28" t="s">
        <v>47</v>
      </c>
    </row>
    <row r="94" spans="1:16" x14ac:dyDescent="0.2">
      <c r="A94" s="29" t="s">
        <v>51</v>
      </c>
      <c r="E94" s="30" t="s">
        <v>980</v>
      </c>
    </row>
    <row r="95" spans="1:16" ht="102" x14ac:dyDescent="0.2">
      <c r="A95" t="s">
        <v>52</v>
      </c>
      <c r="E95" s="28" t="s">
        <v>981</v>
      </c>
    </row>
    <row r="96" spans="1:16" ht="25.5" x14ac:dyDescent="0.2">
      <c r="A96" s="17" t="s">
        <v>45</v>
      </c>
      <c r="B96" s="21" t="s">
        <v>128</v>
      </c>
      <c r="C96" s="21" t="s">
        <v>982</v>
      </c>
      <c r="D96" s="17" t="s">
        <v>498</v>
      </c>
      <c r="E96" s="22" t="s">
        <v>983</v>
      </c>
      <c r="F96" s="23" t="s">
        <v>65</v>
      </c>
      <c r="G96" s="24">
        <v>7</v>
      </c>
      <c r="H96" s="25">
        <v>0</v>
      </c>
      <c r="I96" s="26">
        <f>ROUND(ROUND(H96,2)*ROUND(G96,3),2)</f>
        <v>0</v>
      </c>
      <c r="O96">
        <f>(I96*0)/100</f>
        <v>0</v>
      </c>
      <c r="P96" t="s">
        <v>27</v>
      </c>
    </row>
    <row r="97" spans="1:18" x14ac:dyDescent="0.2">
      <c r="A97" s="27" t="s">
        <v>50</v>
      </c>
      <c r="E97" s="28" t="s">
        <v>47</v>
      </c>
    </row>
    <row r="98" spans="1:18" x14ac:dyDescent="0.2">
      <c r="A98" s="29" t="s">
        <v>51</v>
      </c>
      <c r="E98" s="30" t="s">
        <v>984</v>
      </c>
    </row>
    <row r="99" spans="1:18" ht="165.75" x14ac:dyDescent="0.2">
      <c r="A99" t="s">
        <v>52</v>
      </c>
      <c r="E99" s="28" t="s">
        <v>856</v>
      </c>
    </row>
    <row r="100" spans="1:18" ht="12.75" customHeight="1" x14ac:dyDescent="0.2">
      <c r="A100" s="5" t="s">
        <v>43</v>
      </c>
      <c r="B100" s="5"/>
      <c r="C100" s="31" t="s">
        <v>40</v>
      </c>
      <c r="D100" s="5"/>
      <c r="E100" s="19" t="s">
        <v>567</v>
      </c>
      <c r="F100" s="5"/>
      <c r="G100" s="5"/>
      <c r="H100" s="5"/>
      <c r="I100" s="32">
        <f>0+Q100</f>
        <v>0</v>
      </c>
      <c r="O100">
        <f>0+R100</f>
        <v>0</v>
      </c>
      <c r="Q100">
        <f>0+I101+I105+I109</f>
        <v>0</v>
      </c>
      <c r="R100">
        <f>0+O101+O105+O109</f>
        <v>0</v>
      </c>
    </row>
    <row r="101" spans="1:18" x14ac:dyDescent="0.2">
      <c r="A101" s="17" t="s">
        <v>45</v>
      </c>
      <c r="B101" s="21" t="s">
        <v>131</v>
      </c>
      <c r="C101" s="21" t="s">
        <v>857</v>
      </c>
      <c r="D101" s="17" t="s">
        <v>47</v>
      </c>
      <c r="E101" s="22" t="s">
        <v>858</v>
      </c>
      <c r="F101" s="23" t="s">
        <v>58</v>
      </c>
      <c r="G101" s="24">
        <v>61</v>
      </c>
      <c r="H101" s="25">
        <v>0</v>
      </c>
      <c r="I101" s="26">
        <f>ROUND(ROUND(H101,2)*ROUND(G101,3),2)</f>
        <v>0</v>
      </c>
      <c r="O101">
        <f>(I101*21)/100</f>
        <v>0</v>
      </c>
      <c r="P101" t="s">
        <v>23</v>
      </c>
    </row>
    <row r="102" spans="1:18" x14ac:dyDescent="0.2">
      <c r="A102" s="27" t="s">
        <v>50</v>
      </c>
      <c r="E102" s="28" t="s">
        <v>47</v>
      </c>
    </row>
    <row r="103" spans="1:18" x14ac:dyDescent="0.2">
      <c r="A103" s="29" t="s">
        <v>51</v>
      </c>
      <c r="E103" s="30" t="s">
        <v>985</v>
      </c>
    </row>
    <row r="104" spans="1:18" ht="51" x14ac:dyDescent="0.2">
      <c r="A104" t="s">
        <v>52</v>
      </c>
      <c r="E104" s="28" t="s">
        <v>860</v>
      </c>
    </row>
    <row r="105" spans="1:18" x14ac:dyDescent="0.2">
      <c r="A105" s="17" t="s">
        <v>45</v>
      </c>
      <c r="B105" s="21" t="s">
        <v>134</v>
      </c>
      <c r="C105" s="21" t="s">
        <v>861</v>
      </c>
      <c r="D105" s="17" t="s">
        <v>47</v>
      </c>
      <c r="E105" s="22" t="s">
        <v>862</v>
      </c>
      <c r="F105" s="23" t="s">
        <v>58</v>
      </c>
      <c r="G105" s="24">
        <v>31</v>
      </c>
      <c r="H105" s="25">
        <v>0</v>
      </c>
      <c r="I105" s="26">
        <f>ROUND(ROUND(H105,2)*ROUND(G105,3),2)</f>
        <v>0</v>
      </c>
      <c r="O105">
        <f>(I105*21)/100</f>
        <v>0</v>
      </c>
      <c r="P105" t="s">
        <v>23</v>
      </c>
    </row>
    <row r="106" spans="1:18" x14ac:dyDescent="0.2">
      <c r="A106" s="27" t="s">
        <v>50</v>
      </c>
      <c r="E106" s="28" t="s">
        <v>47</v>
      </c>
    </row>
    <row r="107" spans="1:18" ht="38.25" x14ac:dyDescent="0.2">
      <c r="A107" s="29" t="s">
        <v>51</v>
      </c>
      <c r="E107" s="30" t="s">
        <v>986</v>
      </c>
    </row>
    <row r="108" spans="1:18" ht="51" x14ac:dyDescent="0.2">
      <c r="A108" t="s">
        <v>52</v>
      </c>
      <c r="E108" s="28" t="s">
        <v>860</v>
      </c>
    </row>
    <row r="109" spans="1:18" x14ac:dyDescent="0.2">
      <c r="A109" s="17" t="s">
        <v>45</v>
      </c>
      <c r="B109" s="21" t="s">
        <v>138</v>
      </c>
      <c r="C109" s="21" t="s">
        <v>987</v>
      </c>
      <c r="D109" s="17" t="s">
        <v>47</v>
      </c>
      <c r="E109" s="22" t="s">
        <v>988</v>
      </c>
      <c r="F109" s="23" t="s">
        <v>58</v>
      </c>
      <c r="G109" s="24">
        <v>10</v>
      </c>
      <c r="H109" s="25">
        <v>0</v>
      </c>
      <c r="I109" s="26">
        <f>ROUND(ROUND(H109,2)*ROUND(G109,3),2)</f>
        <v>0</v>
      </c>
      <c r="O109">
        <f>(I109*21)/100</f>
        <v>0</v>
      </c>
      <c r="P109" t="s">
        <v>23</v>
      </c>
    </row>
    <row r="110" spans="1:18" x14ac:dyDescent="0.2">
      <c r="A110" s="27" t="s">
        <v>50</v>
      </c>
      <c r="E110" s="28" t="s">
        <v>47</v>
      </c>
    </row>
    <row r="111" spans="1:18" x14ac:dyDescent="0.2">
      <c r="A111" s="29" t="s">
        <v>51</v>
      </c>
      <c r="E111" s="30" t="s">
        <v>989</v>
      </c>
    </row>
    <row r="112" spans="1:18" ht="38.25" x14ac:dyDescent="0.2">
      <c r="A112" t="s">
        <v>52</v>
      </c>
      <c r="E112" s="28" t="s">
        <v>990</v>
      </c>
    </row>
    <row r="113" spans="1:18" ht="12.75" customHeight="1" x14ac:dyDescent="0.2">
      <c r="A113" s="5" t="s">
        <v>43</v>
      </c>
      <c r="B113" s="5"/>
      <c r="C113" s="31" t="s">
        <v>17</v>
      </c>
      <c r="D113" s="5"/>
      <c r="E113" s="19" t="s">
        <v>481</v>
      </c>
      <c r="F113" s="5"/>
      <c r="G113" s="5"/>
      <c r="H113" s="5"/>
      <c r="I113" s="32">
        <f>0+Q113</f>
        <v>0</v>
      </c>
      <c r="O113">
        <f>0+R113</f>
        <v>0</v>
      </c>
      <c r="Q113">
        <f>0+I114+I118+I122</f>
        <v>0</v>
      </c>
      <c r="R113">
        <f>0+O114+O118+O122</f>
        <v>0</v>
      </c>
    </row>
    <row r="114" spans="1:18" ht="25.5" x14ac:dyDescent="0.2">
      <c r="A114" s="17" t="s">
        <v>45</v>
      </c>
      <c r="B114" s="21" t="s">
        <v>142</v>
      </c>
      <c r="C114" s="21" t="s">
        <v>791</v>
      </c>
      <c r="D114" s="17" t="s">
        <v>47</v>
      </c>
      <c r="E114" s="22" t="s">
        <v>792</v>
      </c>
      <c r="F114" s="23" t="s">
        <v>485</v>
      </c>
      <c r="G114" s="24">
        <v>36.435000000000002</v>
      </c>
      <c r="H114" s="25">
        <v>0</v>
      </c>
      <c r="I114" s="26">
        <f>ROUND(ROUND(H114,2)*ROUND(G114,3),2)</f>
        <v>0</v>
      </c>
      <c r="O114">
        <f>(I114*21)/100</f>
        <v>0</v>
      </c>
      <c r="P114" t="s">
        <v>23</v>
      </c>
    </row>
    <row r="115" spans="1:18" ht="25.5" x14ac:dyDescent="0.2">
      <c r="A115" s="27" t="s">
        <v>50</v>
      </c>
      <c r="E115" s="28" t="s">
        <v>486</v>
      </c>
    </row>
    <row r="116" spans="1:18" ht="51" x14ac:dyDescent="0.2">
      <c r="A116" s="29" t="s">
        <v>51</v>
      </c>
      <c r="E116" s="30" t="s">
        <v>991</v>
      </c>
    </row>
    <row r="117" spans="1:18" ht="165.75" x14ac:dyDescent="0.2">
      <c r="A117" t="s">
        <v>52</v>
      </c>
      <c r="E117" s="28" t="s">
        <v>487</v>
      </c>
    </row>
    <row r="118" spans="1:18" ht="25.5" x14ac:dyDescent="0.2">
      <c r="A118" s="17" t="s">
        <v>45</v>
      </c>
      <c r="B118" s="21" t="s">
        <v>146</v>
      </c>
      <c r="C118" s="21" t="s">
        <v>873</v>
      </c>
      <c r="D118" s="17" t="s">
        <v>47</v>
      </c>
      <c r="E118" s="22" t="s">
        <v>874</v>
      </c>
      <c r="F118" s="23" t="s">
        <v>485</v>
      </c>
      <c r="G118" s="24">
        <v>14.4</v>
      </c>
      <c r="H118" s="25">
        <v>0</v>
      </c>
      <c r="I118" s="26">
        <f>ROUND(ROUND(H118,2)*ROUND(G118,3),2)</f>
        <v>0</v>
      </c>
      <c r="O118">
        <f>(I118*21)/100</f>
        <v>0</v>
      </c>
      <c r="P118" t="s">
        <v>23</v>
      </c>
    </row>
    <row r="119" spans="1:18" ht="25.5" x14ac:dyDescent="0.2">
      <c r="A119" s="27" t="s">
        <v>50</v>
      </c>
      <c r="E119" s="28" t="s">
        <v>486</v>
      </c>
    </row>
    <row r="120" spans="1:18" ht="38.25" x14ac:dyDescent="0.2">
      <c r="A120" s="29" t="s">
        <v>51</v>
      </c>
      <c r="E120" s="30" t="s">
        <v>992</v>
      </c>
    </row>
    <row r="121" spans="1:18" ht="165.75" x14ac:dyDescent="0.2">
      <c r="A121" t="s">
        <v>52</v>
      </c>
      <c r="E121" s="28" t="s">
        <v>487</v>
      </c>
    </row>
    <row r="122" spans="1:18" ht="25.5" x14ac:dyDescent="0.2">
      <c r="A122" s="17" t="s">
        <v>45</v>
      </c>
      <c r="B122" s="21" t="s">
        <v>150</v>
      </c>
      <c r="C122" s="21" t="s">
        <v>797</v>
      </c>
      <c r="D122" s="17" t="s">
        <v>47</v>
      </c>
      <c r="E122" s="22" t="s">
        <v>798</v>
      </c>
      <c r="F122" s="23" t="s">
        <v>485</v>
      </c>
      <c r="G122" s="24">
        <v>3.2080000000000002</v>
      </c>
      <c r="H122" s="25">
        <v>0</v>
      </c>
      <c r="I122" s="26">
        <f>ROUND(ROUND(H122,2)*ROUND(G122,3),2)</f>
        <v>0</v>
      </c>
      <c r="O122">
        <f>(I122*21)/100</f>
        <v>0</v>
      </c>
      <c r="P122" t="s">
        <v>23</v>
      </c>
    </row>
    <row r="123" spans="1:18" ht="25.5" x14ac:dyDescent="0.2">
      <c r="A123" s="27" t="s">
        <v>50</v>
      </c>
      <c r="E123" s="28" t="s">
        <v>486</v>
      </c>
    </row>
    <row r="124" spans="1:18" ht="51" x14ac:dyDescent="0.2">
      <c r="A124" s="29" t="s">
        <v>51</v>
      </c>
      <c r="E124" s="30" t="s">
        <v>993</v>
      </c>
    </row>
    <row r="125" spans="1:18" ht="165.75" x14ac:dyDescent="0.2">
      <c r="A125" t="s">
        <v>52</v>
      </c>
      <c r="E125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0+O8+O25+O66+O71+O104+O125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994</v>
      </c>
      <c r="I3" s="33">
        <f>0+I8+I25+I66+I71+I104+I125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994</v>
      </c>
      <c r="D4" s="45"/>
      <c r="E4" s="13" t="s">
        <v>995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x14ac:dyDescent="0.2">
      <c r="A9" s="17" t="s">
        <v>45</v>
      </c>
      <c r="B9" s="21" t="s">
        <v>29</v>
      </c>
      <c r="C9" s="21" t="s">
        <v>504</v>
      </c>
      <c r="D9" s="17" t="s">
        <v>498</v>
      </c>
      <c r="E9" s="22" t="s">
        <v>505</v>
      </c>
      <c r="F9" s="23" t="s">
        <v>70</v>
      </c>
      <c r="G9" s="24">
        <v>1</v>
      </c>
      <c r="H9" s="25">
        <v>0</v>
      </c>
      <c r="I9" s="26">
        <f>ROUND(ROUND(H9,2)*ROUND(G9,3),2)</f>
        <v>0</v>
      </c>
      <c r="O9">
        <f>(I9*0)/100</f>
        <v>0</v>
      </c>
      <c r="P9" t="s">
        <v>27</v>
      </c>
    </row>
    <row r="10" spans="1:18" ht="25.5" x14ac:dyDescent="0.2">
      <c r="A10" s="27" t="s">
        <v>50</v>
      </c>
      <c r="E10" s="28" t="s">
        <v>506</v>
      </c>
    </row>
    <row r="11" spans="1:18" x14ac:dyDescent="0.2">
      <c r="A11" s="29" t="s">
        <v>51</v>
      </c>
      <c r="E11" s="30" t="s">
        <v>507</v>
      </c>
    </row>
    <row r="12" spans="1:18" x14ac:dyDescent="0.2">
      <c r="A12" t="s">
        <v>52</v>
      </c>
      <c r="E12" s="28" t="s">
        <v>508</v>
      </c>
    </row>
    <row r="13" spans="1:18" ht="25.5" x14ac:dyDescent="0.2">
      <c r="A13" s="17" t="s">
        <v>45</v>
      </c>
      <c r="B13" s="21" t="s">
        <v>23</v>
      </c>
      <c r="C13" s="21" t="s">
        <v>630</v>
      </c>
      <c r="D13" s="17" t="s">
        <v>498</v>
      </c>
      <c r="E13" s="22" t="s">
        <v>631</v>
      </c>
      <c r="F13" s="23" t="s">
        <v>70</v>
      </c>
      <c r="G13" s="24">
        <v>2</v>
      </c>
      <c r="H13" s="25">
        <v>0</v>
      </c>
      <c r="I13" s="26">
        <f>ROUND(ROUND(H13,2)*ROUND(G13,3),2)</f>
        <v>0</v>
      </c>
      <c r="O13">
        <f>(I13*0)/100</f>
        <v>0</v>
      </c>
      <c r="P13" t="s">
        <v>27</v>
      </c>
    </row>
    <row r="14" spans="1:18" x14ac:dyDescent="0.2">
      <c r="A14" s="27" t="s">
        <v>50</v>
      </c>
      <c r="E14" s="28" t="s">
        <v>632</v>
      </c>
    </row>
    <row r="15" spans="1:18" x14ac:dyDescent="0.2">
      <c r="A15" s="29" t="s">
        <v>51</v>
      </c>
      <c r="E15" s="30" t="s">
        <v>633</v>
      </c>
    </row>
    <row r="16" spans="1:18" x14ac:dyDescent="0.2">
      <c r="A16" t="s">
        <v>52</v>
      </c>
      <c r="E16" s="28" t="s">
        <v>508</v>
      </c>
    </row>
    <row r="17" spans="1:18" x14ac:dyDescent="0.2">
      <c r="A17" s="17" t="s">
        <v>45</v>
      </c>
      <c r="B17" s="21" t="s">
        <v>22</v>
      </c>
      <c r="C17" s="21" t="s">
        <v>643</v>
      </c>
      <c r="D17" s="17" t="s">
        <v>498</v>
      </c>
      <c r="E17" s="22" t="s">
        <v>644</v>
      </c>
      <c r="F17" s="23" t="s">
        <v>70</v>
      </c>
      <c r="G17" s="24">
        <v>2</v>
      </c>
      <c r="H17" s="25">
        <v>0</v>
      </c>
      <c r="I17" s="26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27" t="s">
        <v>50</v>
      </c>
      <c r="E18" s="28" t="s">
        <v>645</v>
      </c>
    </row>
    <row r="19" spans="1:18" x14ac:dyDescent="0.2">
      <c r="A19" s="29" t="s">
        <v>51</v>
      </c>
      <c r="E19" s="30" t="s">
        <v>633</v>
      </c>
    </row>
    <row r="20" spans="1:18" x14ac:dyDescent="0.2">
      <c r="A20" t="s">
        <v>52</v>
      </c>
      <c r="E20" s="28" t="s">
        <v>638</v>
      </c>
    </row>
    <row r="21" spans="1:18" x14ac:dyDescent="0.2">
      <c r="A21" s="17" t="s">
        <v>45</v>
      </c>
      <c r="B21" s="21" t="s">
        <v>33</v>
      </c>
      <c r="C21" s="21" t="s">
        <v>651</v>
      </c>
      <c r="D21" s="17" t="s">
        <v>498</v>
      </c>
      <c r="E21" s="22" t="s">
        <v>652</v>
      </c>
      <c r="F21" s="23" t="s">
        <v>511</v>
      </c>
      <c r="G21" s="24">
        <v>1</v>
      </c>
      <c r="H21" s="25">
        <v>0</v>
      </c>
      <c r="I21" s="26">
        <f>ROUND(ROUND(H21,2)*ROUND(G21,3),2)</f>
        <v>0</v>
      </c>
      <c r="O21">
        <f>(I21*0)/100</f>
        <v>0</v>
      </c>
      <c r="P21" t="s">
        <v>27</v>
      </c>
    </row>
    <row r="22" spans="1:18" x14ac:dyDescent="0.2">
      <c r="A22" s="27" t="s">
        <v>50</v>
      </c>
      <c r="E22" s="28" t="s">
        <v>653</v>
      </c>
    </row>
    <row r="23" spans="1:18" x14ac:dyDescent="0.2">
      <c r="A23" s="29" t="s">
        <v>51</v>
      </c>
      <c r="E23" s="30" t="s">
        <v>654</v>
      </c>
    </row>
    <row r="24" spans="1:18" x14ac:dyDescent="0.2">
      <c r="A24" t="s">
        <v>52</v>
      </c>
      <c r="E24" s="28" t="s">
        <v>503</v>
      </c>
    </row>
    <row r="25" spans="1:18" ht="12.75" customHeight="1" x14ac:dyDescent="0.2">
      <c r="A25" s="5" t="s">
        <v>43</v>
      </c>
      <c r="B25" s="5"/>
      <c r="C25" s="31" t="s">
        <v>29</v>
      </c>
      <c r="D25" s="5"/>
      <c r="E25" s="19" t="s">
        <v>44</v>
      </c>
      <c r="F25" s="5"/>
      <c r="G25" s="5"/>
      <c r="H25" s="5"/>
      <c r="I25" s="32">
        <f>0+Q25</f>
        <v>0</v>
      </c>
      <c r="O25">
        <f>0+R25</f>
        <v>0</v>
      </c>
      <c r="Q25">
        <f>0+I26+I30+I34+I38+I42+I46+I50+I54+I58+I62</f>
        <v>0</v>
      </c>
      <c r="R25">
        <f>0+O26+O30+O34+O38+O42+O46+O50+O54+O58+O62</f>
        <v>0</v>
      </c>
    </row>
    <row r="26" spans="1:18" ht="25.5" x14ac:dyDescent="0.2">
      <c r="A26" s="17" t="s">
        <v>45</v>
      </c>
      <c r="B26" s="21" t="s">
        <v>35</v>
      </c>
      <c r="C26" s="21" t="s">
        <v>810</v>
      </c>
      <c r="D26" s="17" t="s">
        <v>47</v>
      </c>
      <c r="E26" s="22" t="s">
        <v>811</v>
      </c>
      <c r="F26" s="23" t="s">
        <v>49</v>
      </c>
      <c r="G26" s="24">
        <v>77.75</v>
      </c>
      <c r="H26" s="25">
        <v>0</v>
      </c>
      <c r="I26" s="26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27" t="s">
        <v>50</v>
      </c>
      <c r="E27" s="28" t="s">
        <v>47</v>
      </c>
    </row>
    <row r="28" spans="1:18" ht="63.75" x14ac:dyDescent="0.2">
      <c r="A28" s="29" t="s">
        <v>51</v>
      </c>
      <c r="E28" s="30" t="s">
        <v>996</v>
      </c>
    </row>
    <row r="29" spans="1:18" ht="63.75" x14ac:dyDescent="0.2">
      <c r="A29" t="s">
        <v>52</v>
      </c>
      <c r="E29" s="28" t="s">
        <v>805</v>
      </c>
    </row>
    <row r="30" spans="1:18" ht="25.5" x14ac:dyDescent="0.2">
      <c r="A30" s="17" t="s">
        <v>45</v>
      </c>
      <c r="B30" s="21" t="s">
        <v>37</v>
      </c>
      <c r="C30" s="21" t="s">
        <v>813</v>
      </c>
      <c r="D30" s="17" t="s">
        <v>47</v>
      </c>
      <c r="E30" s="22" t="s">
        <v>814</v>
      </c>
      <c r="F30" s="23" t="s">
        <v>598</v>
      </c>
      <c r="G30" s="24">
        <v>4898.25</v>
      </c>
      <c r="H30" s="25">
        <v>0</v>
      </c>
      <c r="I30" s="26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27" t="s">
        <v>50</v>
      </c>
      <c r="E31" s="28" t="s">
        <v>47</v>
      </c>
    </row>
    <row r="32" spans="1:18" ht="89.25" x14ac:dyDescent="0.2">
      <c r="A32" s="29" t="s">
        <v>51</v>
      </c>
      <c r="E32" s="30" t="s">
        <v>997</v>
      </c>
    </row>
    <row r="33" spans="1:16" ht="25.5" x14ac:dyDescent="0.2">
      <c r="A33" t="s">
        <v>52</v>
      </c>
      <c r="E33" s="28" t="s">
        <v>809</v>
      </c>
    </row>
    <row r="34" spans="1:16" x14ac:dyDescent="0.2">
      <c r="A34" s="17" t="s">
        <v>45</v>
      </c>
      <c r="B34" s="21" t="s">
        <v>72</v>
      </c>
      <c r="C34" s="21" t="s">
        <v>816</v>
      </c>
      <c r="D34" s="17" t="s">
        <v>47</v>
      </c>
      <c r="E34" s="22" t="s">
        <v>817</v>
      </c>
      <c r="F34" s="23" t="s">
        <v>49</v>
      </c>
      <c r="G34" s="24">
        <v>47.25</v>
      </c>
      <c r="H34" s="25">
        <v>0</v>
      </c>
      <c r="I34" s="26">
        <f>ROUND(ROUND(H34,2)*ROUND(G34,3),2)</f>
        <v>0</v>
      </c>
      <c r="O34">
        <f>(I34*21)/100</f>
        <v>0</v>
      </c>
      <c r="P34" t="s">
        <v>23</v>
      </c>
    </row>
    <row r="35" spans="1:16" x14ac:dyDescent="0.2">
      <c r="A35" s="27" t="s">
        <v>50</v>
      </c>
      <c r="E35" s="28" t="s">
        <v>47</v>
      </c>
    </row>
    <row r="36" spans="1:16" ht="63.75" x14ac:dyDescent="0.2">
      <c r="A36" s="29" t="s">
        <v>51</v>
      </c>
      <c r="E36" s="30" t="s">
        <v>998</v>
      </c>
    </row>
    <row r="37" spans="1:16" ht="63.75" x14ac:dyDescent="0.2">
      <c r="A37" t="s">
        <v>52</v>
      </c>
      <c r="E37" s="28" t="s">
        <v>805</v>
      </c>
    </row>
    <row r="38" spans="1:16" x14ac:dyDescent="0.2">
      <c r="A38" s="17" t="s">
        <v>45</v>
      </c>
      <c r="B38" s="21" t="s">
        <v>76</v>
      </c>
      <c r="C38" s="21" t="s">
        <v>819</v>
      </c>
      <c r="D38" s="17" t="s">
        <v>47</v>
      </c>
      <c r="E38" s="22" t="s">
        <v>820</v>
      </c>
      <c r="F38" s="23" t="s">
        <v>598</v>
      </c>
      <c r="G38" s="24">
        <v>3402</v>
      </c>
      <c r="H38" s="25">
        <v>0</v>
      </c>
      <c r="I38" s="26">
        <f>ROUND(ROUND(H38,2)*ROUND(G38,3),2)</f>
        <v>0</v>
      </c>
      <c r="O38">
        <f>(I38*0)/100</f>
        <v>0</v>
      </c>
      <c r="P38" t="s">
        <v>27</v>
      </c>
    </row>
    <row r="39" spans="1:16" x14ac:dyDescent="0.2">
      <c r="A39" s="27" t="s">
        <v>50</v>
      </c>
      <c r="E39" s="28" t="s">
        <v>47</v>
      </c>
    </row>
    <row r="40" spans="1:16" ht="89.25" x14ac:dyDescent="0.2">
      <c r="A40" s="29" t="s">
        <v>51</v>
      </c>
      <c r="E40" s="30" t="s">
        <v>999</v>
      </c>
    </row>
    <row r="41" spans="1:16" ht="25.5" x14ac:dyDescent="0.2">
      <c r="A41" t="s">
        <v>52</v>
      </c>
      <c r="E41" s="28" t="s">
        <v>809</v>
      </c>
    </row>
    <row r="42" spans="1:16" x14ac:dyDescent="0.2">
      <c r="A42" s="17" t="s">
        <v>45</v>
      </c>
      <c r="B42" s="21" t="s">
        <v>40</v>
      </c>
      <c r="C42" s="21" t="s">
        <v>655</v>
      </c>
      <c r="D42" s="17" t="s">
        <v>47</v>
      </c>
      <c r="E42" s="22" t="s">
        <v>656</v>
      </c>
      <c r="F42" s="23" t="s">
        <v>49</v>
      </c>
      <c r="G42" s="24">
        <v>1.1000000000000001</v>
      </c>
      <c r="H42" s="25">
        <v>0</v>
      </c>
      <c r="I42" s="26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27" t="s">
        <v>50</v>
      </c>
      <c r="E43" s="28" t="s">
        <v>47</v>
      </c>
    </row>
    <row r="44" spans="1:16" x14ac:dyDescent="0.2">
      <c r="A44" s="29" t="s">
        <v>51</v>
      </c>
      <c r="E44" s="30" t="s">
        <v>1000</v>
      </c>
    </row>
    <row r="45" spans="1:16" ht="38.25" x14ac:dyDescent="0.2">
      <c r="A45" t="s">
        <v>52</v>
      </c>
      <c r="E45" s="28" t="s">
        <v>658</v>
      </c>
    </row>
    <row r="46" spans="1:16" x14ac:dyDescent="0.2">
      <c r="A46" s="17" t="s">
        <v>45</v>
      </c>
      <c r="B46" s="21" t="s">
        <v>42</v>
      </c>
      <c r="C46" s="21" t="s">
        <v>884</v>
      </c>
      <c r="D46" s="17" t="s">
        <v>47</v>
      </c>
      <c r="E46" s="22" t="s">
        <v>885</v>
      </c>
      <c r="F46" s="23" t="s">
        <v>49</v>
      </c>
      <c r="G46" s="24">
        <v>1.1000000000000001</v>
      </c>
      <c r="H46" s="25">
        <v>0</v>
      </c>
      <c r="I46" s="26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27" t="s">
        <v>50</v>
      </c>
      <c r="E47" s="28" t="s">
        <v>47</v>
      </c>
    </row>
    <row r="48" spans="1:16" x14ac:dyDescent="0.2">
      <c r="A48" s="29" t="s">
        <v>51</v>
      </c>
      <c r="E48" s="30" t="s">
        <v>1001</v>
      </c>
    </row>
    <row r="49" spans="1:16" ht="63.75" x14ac:dyDescent="0.2">
      <c r="A49" t="s">
        <v>52</v>
      </c>
      <c r="E49" s="28" t="s">
        <v>675</v>
      </c>
    </row>
    <row r="50" spans="1:16" x14ac:dyDescent="0.2">
      <c r="A50" s="17" t="s">
        <v>45</v>
      </c>
      <c r="B50" s="21" t="s">
        <v>86</v>
      </c>
      <c r="C50" s="21" t="s">
        <v>685</v>
      </c>
      <c r="D50" s="17" t="s">
        <v>47</v>
      </c>
      <c r="E50" s="22" t="s">
        <v>686</v>
      </c>
      <c r="F50" s="23" t="s">
        <v>65</v>
      </c>
      <c r="G50" s="24">
        <v>61</v>
      </c>
      <c r="H50" s="25">
        <v>0</v>
      </c>
      <c r="I50" s="26">
        <f>ROUND(ROUND(H50,2)*ROUND(G50,3),2)</f>
        <v>0</v>
      </c>
      <c r="O50">
        <f>(I50*21)/100</f>
        <v>0</v>
      </c>
      <c r="P50" t="s">
        <v>23</v>
      </c>
    </row>
    <row r="51" spans="1:16" x14ac:dyDescent="0.2">
      <c r="A51" s="27" t="s">
        <v>50</v>
      </c>
      <c r="E51" s="28" t="s">
        <v>47</v>
      </c>
    </row>
    <row r="52" spans="1:16" x14ac:dyDescent="0.2">
      <c r="A52" s="29" t="s">
        <v>51</v>
      </c>
      <c r="E52" s="30" t="s">
        <v>1002</v>
      </c>
    </row>
    <row r="53" spans="1:16" ht="25.5" x14ac:dyDescent="0.2">
      <c r="A53" t="s">
        <v>52</v>
      </c>
      <c r="E53" s="28" t="s">
        <v>66</v>
      </c>
    </row>
    <row r="54" spans="1:16" x14ac:dyDescent="0.2">
      <c r="A54" s="17" t="s">
        <v>45</v>
      </c>
      <c r="B54" s="21" t="s">
        <v>90</v>
      </c>
      <c r="C54" s="21" t="s">
        <v>63</v>
      </c>
      <c r="D54" s="17" t="s">
        <v>47</v>
      </c>
      <c r="E54" s="22" t="s">
        <v>64</v>
      </c>
      <c r="F54" s="23" t="s">
        <v>65</v>
      </c>
      <c r="G54" s="24">
        <v>61</v>
      </c>
      <c r="H54" s="25">
        <v>0</v>
      </c>
      <c r="I54" s="26">
        <f>ROUND(ROUND(H54,2)*ROUND(G54,3),2)</f>
        <v>0</v>
      </c>
      <c r="O54">
        <f>(I54*21)/100</f>
        <v>0</v>
      </c>
      <c r="P54" t="s">
        <v>23</v>
      </c>
    </row>
    <row r="55" spans="1:16" x14ac:dyDescent="0.2">
      <c r="A55" s="27" t="s">
        <v>50</v>
      </c>
      <c r="E55" s="28" t="s">
        <v>47</v>
      </c>
    </row>
    <row r="56" spans="1:16" x14ac:dyDescent="0.2">
      <c r="A56" s="29" t="s">
        <v>51</v>
      </c>
      <c r="E56" s="30" t="s">
        <v>1002</v>
      </c>
    </row>
    <row r="57" spans="1:16" ht="25.5" x14ac:dyDescent="0.2">
      <c r="A57" t="s">
        <v>52</v>
      </c>
      <c r="E57" s="28" t="s">
        <v>66</v>
      </c>
    </row>
    <row r="58" spans="1:16" x14ac:dyDescent="0.2">
      <c r="A58" s="17" t="s">
        <v>45</v>
      </c>
      <c r="B58" s="21" t="s">
        <v>94</v>
      </c>
      <c r="C58" s="21" t="s">
        <v>688</v>
      </c>
      <c r="D58" s="17" t="s">
        <v>47</v>
      </c>
      <c r="E58" s="22" t="s">
        <v>689</v>
      </c>
      <c r="F58" s="23" t="s">
        <v>65</v>
      </c>
      <c r="G58" s="24">
        <v>197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6" x14ac:dyDescent="0.2">
      <c r="A59" s="27" t="s">
        <v>50</v>
      </c>
      <c r="E59" s="28" t="s">
        <v>47</v>
      </c>
    </row>
    <row r="60" spans="1:16" x14ac:dyDescent="0.2">
      <c r="A60" s="29" t="s">
        <v>51</v>
      </c>
      <c r="E60" s="30" t="s">
        <v>1003</v>
      </c>
    </row>
    <row r="61" spans="1:16" ht="38.25" x14ac:dyDescent="0.2">
      <c r="A61" t="s">
        <v>52</v>
      </c>
      <c r="E61" s="28" t="s">
        <v>691</v>
      </c>
    </row>
    <row r="62" spans="1:16" x14ac:dyDescent="0.2">
      <c r="A62" s="17" t="s">
        <v>45</v>
      </c>
      <c r="B62" s="21" t="s">
        <v>97</v>
      </c>
      <c r="C62" s="21" t="s">
        <v>692</v>
      </c>
      <c r="D62" s="17" t="s">
        <v>47</v>
      </c>
      <c r="E62" s="22" t="s">
        <v>693</v>
      </c>
      <c r="F62" s="23" t="s">
        <v>65</v>
      </c>
      <c r="G62" s="24">
        <v>197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6" x14ac:dyDescent="0.2">
      <c r="A63" s="27" t="s">
        <v>50</v>
      </c>
      <c r="E63" s="28" t="s">
        <v>47</v>
      </c>
    </row>
    <row r="64" spans="1:16" x14ac:dyDescent="0.2">
      <c r="A64" s="29" t="s">
        <v>51</v>
      </c>
      <c r="E64" s="30" t="s">
        <v>1004</v>
      </c>
    </row>
    <row r="65" spans="1:18" ht="25.5" x14ac:dyDescent="0.2">
      <c r="A65" t="s">
        <v>52</v>
      </c>
      <c r="E65" s="28" t="s">
        <v>695</v>
      </c>
    </row>
    <row r="66" spans="1:18" ht="12.75" customHeight="1" x14ac:dyDescent="0.2">
      <c r="A66" s="5" t="s">
        <v>43</v>
      </c>
      <c r="B66" s="5"/>
      <c r="C66" s="31" t="s">
        <v>33</v>
      </c>
      <c r="D66" s="5"/>
      <c r="E66" s="19" t="s">
        <v>715</v>
      </c>
      <c r="F66" s="5"/>
      <c r="G66" s="5"/>
      <c r="H66" s="5"/>
      <c r="I66" s="32">
        <f>0+Q66</f>
        <v>0</v>
      </c>
      <c r="O66">
        <f>0+R66</f>
        <v>0</v>
      </c>
      <c r="Q66">
        <f>0+I67</f>
        <v>0</v>
      </c>
      <c r="R66">
        <f>0+O67</f>
        <v>0</v>
      </c>
    </row>
    <row r="67" spans="1:18" x14ac:dyDescent="0.2">
      <c r="A67" s="17" t="s">
        <v>45</v>
      </c>
      <c r="B67" s="21" t="s">
        <v>101</v>
      </c>
      <c r="C67" s="21" t="s">
        <v>966</v>
      </c>
      <c r="D67" s="17" t="s">
        <v>47</v>
      </c>
      <c r="E67" s="22" t="s">
        <v>967</v>
      </c>
      <c r="F67" s="23" t="s">
        <v>49</v>
      </c>
      <c r="G67" s="24">
        <v>6.75</v>
      </c>
      <c r="H67" s="25">
        <v>0</v>
      </c>
      <c r="I67" s="26">
        <f>ROUND(ROUND(H67,2)*ROUND(G67,3),2)</f>
        <v>0</v>
      </c>
      <c r="O67">
        <f>(I67*21)/100</f>
        <v>0</v>
      </c>
      <c r="P67" t="s">
        <v>23</v>
      </c>
    </row>
    <row r="68" spans="1:18" x14ac:dyDescent="0.2">
      <c r="A68" s="27" t="s">
        <v>50</v>
      </c>
      <c r="E68" s="28" t="s">
        <v>47</v>
      </c>
    </row>
    <row r="69" spans="1:18" x14ac:dyDescent="0.2">
      <c r="A69" s="29" t="s">
        <v>51</v>
      </c>
      <c r="E69" s="30" t="s">
        <v>1005</v>
      </c>
    </row>
    <row r="70" spans="1:18" ht="369.75" x14ac:dyDescent="0.2">
      <c r="A70" t="s">
        <v>52</v>
      </c>
      <c r="E70" s="28" t="s">
        <v>719</v>
      </c>
    </row>
    <row r="71" spans="1:18" ht="12.75" customHeight="1" x14ac:dyDescent="0.2">
      <c r="A71" s="5" t="s">
        <v>43</v>
      </c>
      <c r="B71" s="5"/>
      <c r="C71" s="31" t="s">
        <v>35</v>
      </c>
      <c r="D71" s="5"/>
      <c r="E71" s="19" t="s">
        <v>515</v>
      </c>
      <c r="F71" s="5"/>
      <c r="G71" s="5"/>
      <c r="H71" s="5"/>
      <c r="I71" s="32">
        <f>0+Q71</f>
        <v>0</v>
      </c>
      <c r="O71">
        <f>0+R71</f>
        <v>0</v>
      </c>
      <c r="Q71">
        <f>0+I72+I76+I80+I84+I88+I92+I96+I100</f>
        <v>0</v>
      </c>
      <c r="R71">
        <f>0+O72+O76+O80+O84+O88+O92+O96+O100</f>
        <v>0</v>
      </c>
    </row>
    <row r="72" spans="1:18" ht="25.5" x14ac:dyDescent="0.2">
      <c r="A72" s="17" t="s">
        <v>45</v>
      </c>
      <c r="B72" s="21" t="s">
        <v>105</v>
      </c>
      <c r="C72" s="21" t="s">
        <v>727</v>
      </c>
      <c r="D72" s="17" t="s">
        <v>47</v>
      </c>
      <c r="E72" s="22" t="s">
        <v>728</v>
      </c>
      <c r="F72" s="23" t="s">
        <v>49</v>
      </c>
      <c r="G72" s="24">
        <v>54.162999999999997</v>
      </c>
      <c r="H72" s="25">
        <v>0</v>
      </c>
      <c r="I72" s="26">
        <f>ROUND(ROUND(H72,2)*ROUND(G72,3),2)</f>
        <v>0</v>
      </c>
      <c r="O72">
        <f>(I72*21)/100</f>
        <v>0</v>
      </c>
      <c r="P72" t="s">
        <v>23</v>
      </c>
    </row>
    <row r="73" spans="1:18" x14ac:dyDescent="0.2">
      <c r="A73" s="27" t="s">
        <v>50</v>
      </c>
      <c r="E73" s="28" t="s">
        <v>47</v>
      </c>
    </row>
    <row r="74" spans="1:18" ht="51" x14ac:dyDescent="0.2">
      <c r="A74" s="29" t="s">
        <v>51</v>
      </c>
      <c r="E74" s="30" t="s">
        <v>1006</v>
      </c>
    </row>
    <row r="75" spans="1:18" ht="280.5" x14ac:dyDescent="0.2">
      <c r="A75" t="s">
        <v>52</v>
      </c>
      <c r="E75" s="28" t="s">
        <v>730</v>
      </c>
    </row>
    <row r="76" spans="1:18" x14ac:dyDescent="0.2">
      <c r="A76" s="17" t="s">
        <v>45</v>
      </c>
      <c r="B76" s="21" t="s">
        <v>109</v>
      </c>
      <c r="C76" s="21" t="s">
        <v>832</v>
      </c>
      <c r="D76" s="17" t="s">
        <v>47</v>
      </c>
      <c r="E76" s="22" t="s">
        <v>833</v>
      </c>
      <c r="F76" s="23" t="s">
        <v>65</v>
      </c>
      <c r="G76" s="24">
        <v>77</v>
      </c>
      <c r="H76" s="25">
        <v>0</v>
      </c>
      <c r="I76" s="26">
        <f>ROUND(ROUND(H76,2)*ROUND(G76,3),2)</f>
        <v>0</v>
      </c>
      <c r="O76">
        <f>(I76*21)/100</f>
        <v>0</v>
      </c>
      <c r="P76" t="s">
        <v>23</v>
      </c>
    </row>
    <row r="77" spans="1:18" x14ac:dyDescent="0.2">
      <c r="A77" s="27" t="s">
        <v>50</v>
      </c>
      <c r="E77" s="28" t="s">
        <v>47</v>
      </c>
    </row>
    <row r="78" spans="1:18" x14ac:dyDescent="0.2">
      <c r="A78" s="29" t="s">
        <v>51</v>
      </c>
      <c r="E78" s="30" t="s">
        <v>1007</v>
      </c>
    </row>
    <row r="79" spans="1:18" ht="51" x14ac:dyDescent="0.2">
      <c r="A79" t="s">
        <v>52</v>
      </c>
      <c r="E79" s="28" t="s">
        <v>835</v>
      </c>
    </row>
    <row r="80" spans="1:18" x14ac:dyDescent="0.2">
      <c r="A80" s="17" t="s">
        <v>45</v>
      </c>
      <c r="B80" s="21" t="s">
        <v>112</v>
      </c>
      <c r="C80" s="21" t="s">
        <v>836</v>
      </c>
      <c r="D80" s="17" t="s">
        <v>47</v>
      </c>
      <c r="E80" s="22" t="s">
        <v>837</v>
      </c>
      <c r="F80" s="23" t="s">
        <v>65</v>
      </c>
      <c r="G80" s="24">
        <v>259</v>
      </c>
      <c r="H80" s="25">
        <v>0</v>
      </c>
      <c r="I80" s="26">
        <f>ROUND(ROUND(H80,2)*ROUND(G80,3),2)</f>
        <v>0</v>
      </c>
      <c r="O80">
        <f>(I80*21)/100</f>
        <v>0</v>
      </c>
      <c r="P80" t="s">
        <v>23</v>
      </c>
    </row>
    <row r="81" spans="1:16" x14ac:dyDescent="0.2">
      <c r="A81" s="27" t="s">
        <v>50</v>
      </c>
      <c r="E81" s="28" t="s">
        <v>47</v>
      </c>
    </row>
    <row r="82" spans="1:16" ht="38.25" x14ac:dyDescent="0.2">
      <c r="A82" s="29" t="s">
        <v>51</v>
      </c>
      <c r="E82" s="30" t="s">
        <v>1008</v>
      </c>
    </row>
    <row r="83" spans="1:16" ht="51" x14ac:dyDescent="0.2">
      <c r="A83" t="s">
        <v>52</v>
      </c>
      <c r="E83" s="28" t="s">
        <v>835</v>
      </c>
    </row>
    <row r="84" spans="1:16" x14ac:dyDescent="0.2">
      <c r="A84" s="17" t="s">
        <v>45</v>
      </c>
      <c r="B84" s="21" t="s">
        <v>116</v>
      </c>
      <c r="C84" s="21" t="s">
        <v>1009</v>
      </c>
      <c r="D84" s="17" t="s">
        <v>498</v>
      </c>
      <c r="E84" s="22" t="s">
        <v>1010</v>
      </c>
      <c r="F84" s="23" t="s">
        <v>49</v>
      </c>
      <c r="G84" s="24">
        <v>7.28</v>
      </c>
      <c r="H84" s="25">
        <v>0</v>
      </c>
      <c r="I84" s="26">
        <f>ROUND(ROUND(H84,2)*ROUND(G84,3),2)</f>
        <v>0</v>
      </c>
      <c r="O84">
        <f>(I84*0)/100</f>
        <v>0</v>
      </c>
      <c r="P84" t="s">
        <v>27</v>
      </c>
    </row>
    <row r="85" spans="1:16" x14ac:dyDescent="0.2">
      <c r="A85" s="27" t="s">
        <v>50</v>
      </c>
      <c r="E85" s="28" t="s">
        <v>47</v>
      </c>
    </row>
    <row r="86" spans="1:16" ht="38.25" x14ac:dyDescent="0.2">
      <c r="A86" s="29" t="s">
        <v>51</v>
      </c>
      <c r="E86" s="30" t="s">
        <v>1011</v>
      </c>
    </row>
    <row r="87" spans="1:16" ht="140.25" x14ac:dyDescent="0.2">
      <c r="A87" t="s">
        <v>52</v>
      </c>
      <c r="E87" s="28" t="s">
        <v>842</v>
      </c>
    </row>
    <row r="88" spans="1:16" x14ac:dyDescent="0.2">
      <c r="A88" s="17" t="s">
        <v>45</v>
      </c>
      <c r="B88" s="21" t="s">
        <v>119</v>
      </c>
      <c r="C88" s="21" t="s">
        <v>839</v>
      </c>
      <c r="D88" s="17" t="s">
        <v>498</v>
      </c>
      <c r="E88" s="22" t="s">
        <v>840</v>
      </c>
      <c r="F88" s="23" t="s">
        <v>49</v>
      </c>
      <c r="G88" s="24">
        <v>4.62</v>
      </c>
      <c r="H88" s="25">
        <v>0</v>
      </c>
      <c r="I88" s="26">
        <f>ROUND(ROUND(H88,2)*ROUND(G88,3),2)</f>
        <v>0</v>
      </c>
      <c r="O88">
        <f>(I88*0)/100</f>
        <v>0</v>
      </c>
      <c r="P88" t="s">
        <v>27</v>
      </c>
    </row>
    <row r="89" spans="1:16" x14ac:dyDescent="0.2">
      <c r="A89" s="27" t="s">
        <v>50</v>
      </c>
      <c r="E89" s="28" t="s">
        <v>47</v>
      </c>
    </row>
    <row r="90" spans="1:16" x14ac:dyDescent="0.2">
      <c r="A90" s="29" t="s">
        <v>51</v>
      </c>
      <c r="E90" s="30" t="s">
        <v>1012</v>
      </c>
    </row>
    <row r="91" spans="1:16" ht="140.25" x14ac:dyDescent="0.2">
      <c r="A91" t="s">
        <v>52</v>
      </c>
      <c r="E91" s="28" t="s">
        <v>842</v>
      </c>
    </row>
    <row r="92" spans="1:16" x14ac:dyDescent="0.2">
      <c r="A92" s="17" t="s">
        <v>45</v>
      </c>
      <c r="B92" s="21" t="s">
        <v>123</v>
      </c>
      <c r="C92" s="21" t="s">
        <v>843</v>
      </c>
      <c r="D92" s="17" t="s">
        <v>498</v>
      </c>
      <c r="E92" s="22" t="s">
        <v>844</v>
      </c>
      <c r="F92" s="23" t="s">
        <v>49</v>
      </c>
      <c r="G92" s="24">
        <v>3.85</v>
      </c>
      <c r="H92" s="25">
        <v>0</v>
      </c>
      <c r="I92" s="26">
        <f>ROUND(ROUND(H92,2)*ROUND(G92,3),2)</f>
        <v>0</v>
      </c>
      <c r="O92">
        <f>(I92*0)/100</f>
        <v>0</v>
      </c>
      <c r="P92" t="s">
        <v>27</v>
      </c>
    </row>
    <row r="93" spans="1:16" x14ac:dyDescent="0.2">
      <c r="A93" s="27" t="s">
        <v>50</v>
      </c>
      <c r="E93" s="28" t="s">
        <v>47</v>
      </c>
    </row>
    <row r="94" spans="1:16" x14ac:dyDescent="0.2">
      <c r="A94" s="29" t="s">
        <v>51</v>
      </c>
      <c r="E94" s="30" t="s">
        <v>1013</v>
      </c>
    </row>
    <row r="95" spans="1:16" ht="140.25" x14ac:dyDescent="0.2">
      <c r="A95" t="s">
        <v>52</v>
      </c>
      <c r="E95" s="28" t="s">
        <v>842</v>
      </c>
    </row>
    <row r="96" spans="1:16" x14ac:dyDescent="0.2">
      <c r="A96" s="17" t="s">
        <v>45</v>
      </c>
      <c r="B96" s="21" t="s">
        <v>128</v>
      </c>
      <c r="C96" s="21" t="s">
        <v>970</v>
      </c>
      <c r="D96" s="17" t="s">
        <v>47</v>
      </c>
      <c r="E96" s="22" t="s">
        <v>971</v>
      </c>
      <c r="F96" s="23" t="s">
        <v>65</v>
      </c>
      <c r="G96" s="24">
        <v>45</v>
      </c>
      <c r="H96" s="25">
        <v>0</v>
      </c>
      <c r="I96" s="26">
        <f>ROUND(ROUND(H96,2)*ROUND(G96,3),2)</f>
        <v>0</v>
      </c>
      <c r="O96">
        <f>(I96*21)/100</f>
        <v>0</v>
      </c>
      <c r="P96" t="s">
        <v>23</v>
      </c>
    </row>
    <row r="97" spans="1:18" x14ac:dyDescent="0.2">
      <c r="A97" s="27" t="s">
        <v>50</v>
      </c>
      <c r="E97" s="28" t="s">
        <v>47</v>
      </c>
    </row>
    <row r="98" spans="1:18" x14ac:dyDescent="0.2">
      <c r="A98" s="29" t="s">
        <v>51</v>
      </c>
      <c r="E98" s="30" t="s">
        <v>1014</v>
      </c>
    </row>
    <row r="99" spans="1:18" ht="153" x14ac:dyDescent="0.2">
      <c r="A99" t="s">
        <v>52</v>
      </c>
      <c r="E99" s="28" t="s">
        <v>973</v>
      </c>
    </row>
    <row r="100" spans="1:18" x14ac:dyDescent="0.2">
      <c r="A100" s="17" t="s">
        <v>45</v>
      </c>
      <c r="B100" s="21" t="s">
        <v>131</v>
      </c>
      <c r="C100" s="21" t="s">
        <v>849</v>
      </c>
      <c r="D100" s="17" t="s">
        <v>47</v>
      </c>
      <c r="E100" s="22" t="s">
        <v>850</v>
      </c>
      <c r="F100" s="23" t="s">
        <v>58</v>
      </c>
      <c r="G100" s="24">
        <v>60</v>
      </c>
      <c r="H100" s="25">
        <v>0</v>
      </c>
      <c r="I100" s="26">
        <f>ROUND(ROUND(H100,2)*ROUND(G100,3),2)</f>
        <v>0</v>
      </c>
      <c r="O100">
        <f>(I100*21)/100</f>
        <v>0</v>
      </c>
      <c r="P100" t="s">
        <v>23</v>
      </c>
    </row>
    <row r="101" spans="1:18" x14ac:dyDescent="0.2">
      <c r="A101" s="27" t="s">
        <v>50</v>
      </c>
      <c r="E101" s="28" t="s">
        <v>47</v>
      </c>
    </row>
    <row r="102" spans="1:18" x14ac:dyDescent="0.2">
      <c r="A102" s="29" t="s">
        <v>51</v>
      </c>
      <c r="E102" s="30" t="s">
        <v>1015</v>
      </c>
    </row>
    <row r="103" spans="1:18" ht="38.25" x14ac:dyDescent="0.2">
      <c r="A103" t="s">
        <v>52</v>
      </c>
      <c r="E103" s="28" t="s">
        <v>852</v>
      </c>
    </row>
    <row r="104" spans="1:18" ht="12.75" customHeight="1" x14ac:dyDescent="0.2">
      <c r="A104" s="5" t="s">
        <v>43</v>
      </c>
      <c r="B104" s="5"/>
      <c r="C104" s="31" t="s">
        <v>40</v>
      </c>
      <c r="D104" s="5"/>
      <c r="E104" s="19" t="s">
        <v>567</v>
      </c>
      <c r="F104" s="5"/>
      <c r="G104" s="5"/>
      <c r="H104" s="5"/>
      <c r="I104" s="32">
        <f>0+Q104</f>
        <v>0</v>
      </c>
      <c r="O104">
        <f>0+R104</f>
        <v>0</v>
      </c>
      <c r="Q104">
        <f>0+I105+I109+I113+I117+I121</f>
        <v>0</v>
      </c>
      <c r="R104">
        <f>0+O105+O109+O113+O117+O121</f>
        <v>0</v>
      </c>
    </row>
    <row r="105" spans="1:18" ht="25.5" x14ac:dyDescent="0.2">
      <c r="A105" s="17" t="s">
        <v>45</v>
      </c>
      <c r="B105" s="21" t="s">
        <v>134</v>
      </c>
      <c r="C105" s="21" t="s">
        <v>937</v>
      </c>
      <c r="D105" s="17" t="s">
        <v>47</v>
      </c>
      <c r="E105" s="22" t="s">
        <v>938</v>
      </c>
      <c r="F105" s="23" t="s">
        <v>65</v>
      </c>
      <c r="G105" s="24">
        <v>24.875</v>
      </c>
      <c r="H105" s="25">
        <v>0</v>
      </c>
      <c r="I105" s="26">
        <f>ROUND(ROUND(H105,2)*ROUND(G105,3),2)</f>
        <v>0</v>
      </c>
      <c r="O105">
        <f>(I105*21)/100</f>
        <v>0</v>
      </c>
      <c r="P105" t="s">
        <v>23</v>
      </c>
    </row>
    <row r="106" spans="1:18" x14ac:dyDescent="0.2">
      <c r="A106" s="27" t="s">
        <v>50</v>
      </c>
      <c r="E106" s="28" t="s">
        <v>47</v>
      </c>
    </row>
    <row r="107" spans="1:18" ht="51" x14ac:dyDescent="0.2">
      <c r="A107" s="29" t="s">
        <v>51</v>
      </c>
      <c r="E107" s="30" t="s">
        <v>1016</v>
      </c>
    </row>
    <row r="108" spans="1:18" ht="38.25" x14ac:dyDescent="0.2">
      <c r="A108" t="s">
        <v>52</v>
      </c>
      <c r="E108" s="28" t="s">
        <v>940</v>
      </c>
    </row>
    <row r="109" spans="1:18" ht="25.5" x14ac:dyDescent="0.2">
      <c r="A109" s="17" t="s">
        <v>45</v>
      </c>
      <c r="B109" s="21" t="s">
        <v>138</v>
      </c>
      <c r="C109" s="21" t="s">
        <v>941</v>
      </c>
      <c r="D109" s="17" t="s">
        <v>47</v>
      </c>
      <c r="E109" s="22" t="s">
        <v>942</v>
      </c>
      <c r="F109" s="23" t="s">
        <v>65</v>
      </c>
      <c r="G109" s="24">
        <v>24.875</v>
      </c>
      <c r="H109" s="25">
        <v>0</v>
      </c>
      <c r="I109" s="26">
        <f>ROUND(ROUND(H109,2)*ROUND(G109,3),2)</f>
        <v>0</v>
      </c>
      <c r="O109">
        <f>(I109*21)/100</f>
        <v>0</v>
      </c>
      <c r="P109" t="s">
        <v>23</v>
      </c>
    </row>
    <row r="110" spans="1:18" x14ac:dyDescent="0.2">
      <c r="A110" s="27" t="s">
        <v>50</v>
      </c>
      <c r="E110" s="28" t="s">
        <v>47</v>
      </c>
    </row>
    <row r="111" spans="1:18" ht="51" x14ac:dyDescent="0.2">
      <c r="A111" s="29" t="s">
        <v>51</v>
      </c>
      <c r="E111" s="30" t="s">
        <v>1016</v>
      </c>
    </row>
    <row r="112" spans="1:18" ht="38.25" x14ac:dyDescent="0.2">
      <c r="A112" t="s">
        <v>52</v>
      </c>
      <c r="E112" s="28" t="s">
        <v>940</v>
      </c>
    </row>
    <row r="113" spans="1:18" x14ac:dyDescent="0.2">
      <c r="A113" s="17" t="s">
        <v>45</v>
      </c>
      <c r="B113" s="21" t="s">
        <v>142</v>
      </c>
      <c r="C113" s="21" t="s">
        <v>861</v>
      </c>
      <c r="D113" s="17" t="s">
        <v>47</v>
      </c>
      <c r="E113" s="22" t="s">
        <v>862</v>
      </c>
      <c r="F113" s="23" t="s">
        <v>58</v>
      </c>
      <c r="G113" s="24">
        <v>27</v>
      </c>
      <c r="H113" s="25">
        <v>0</v>
      </c>
      <c r="I113" s="26">
        <f>ROUND(ROUND(H113,2)*ROUND(G113,3),2)</f>
        <v>0</v>
      </c>
      <c r="O113">
        <f>(I113*21)/100</f>
        <v>0</v>
      </c>
      <c r="P113" t="s">
        <v>23</v>
      </c>
    </row>
    <row r="114" spans="1:18" x14ac:dyDescent="0.2">
      <c r="A114" s="27" t="s">
        <v>50</v>
      </c>
      <c r="E114" s="28" t="s">
        <v>47</v>
      </c>
    </row>
    <row r="115" spans="1:18" x14ac:dyDescent="0.2">
      <c r="A115" s="29" t="s">
        <v>51</v>
      </c>
      <c r="E115" s="30" t="s">
        <v>1017</v>
      </c>
    </row>
    <row r="116" spans="1:18" ht="51" x14ac:dyDescent="0.2">
      <c r="A116" t="s">
        <v>52</v>
      </c>
      <c r="E116" s="28" t="s">
        <v>860</v>
      </c>
    </row>
    <row r="117" spans="1:18" x14ac:dyDescent="0.2">
      <c r="A117" s="17" t="s">
        <v>45</v>
      </c>
      <c r="B117" s="21" t="s">
        <v>146</v>
      </c>
      <c r="C117" s="21" t="s">
        <v>1018</v>
      </c>
      <c r="D117" s="17" t="s">
        <v>47</v>
      </c>
      <c r="E117" s="22" t="s">
        <v>1019</v>
      </c>
      <c r="F117" s="23" t="s">
        <v>58</v>
      </c>
      <c r="G117" s="24">
        <v>38</v>
      </c>
      <c r="H117" s="25">
        <v>0</v>
      </c>
      <c r="I117" s="26">
        <f>ROUND(ROUND(H117,2)*ROUND(G117,3),2)</f>
        <v>0</v>
      </c>
      <c r="O117">
        <f>(I117*21)/100</f>
        <v>0</v>
      </c>
      <c r="P117" t="s">
        <v>23</v>
      </c>
    </row>
    <row r="118" spans="1:18" x14ac:dyDescent="0.2">
      <c r="A118" s="27" t="s">
        <v>50</v>
      </c>
      <c r="E118" s="28" t="s">
        <v>47</v>
      </c>
    </row>
    <row r="119" spans="1:18" x14ac:dyDescent="0.2">
      <c r="A119" s="29" t="s">
        <v>51</v>
      </c>
      <c r="E119" s="30" t="s">
        <v>1020</v>
      </c>
    </row>
    <row r="120" spans="1:18" ht="51" x14ac:dyDescent="0.2">
      <c r="A120" t="s">
        <v>52</v>
      </c>
      <c r="E120" s="28" t="s">
        <v>1021</v>
      </c>
    </row>
    <row r="121" spans="1:18" x14ac:dyDescent="0.2">
      <c r="A121" s="17" t="s">
        <v>45</v>
      </c>
      <c r="B121" s="21" t="s">
        <v>150</v>
      </c>
      <c r="C121" s="21" t="s">
        <v>864</v>
      </c>
      <c r="D121" s="17" t="s">
        <v>47</v>
      </c>
      <c r="E121" s="22" t="s">
        <v>865</v>
      </c>
      <c r="F121" s="23" t="s">
        <v>58</v>
      </c>
      <c r="G121" s="24">
        <v>47</v>
      </c>
      <c r="H121" s="25">
        <v>0</v>
      </c>
      <c r="I121" s="26">
        <f>ROUND(ROUND(H121,2)*ROUND(G121,3),2)</f>
        <v>0</v>
      </c>
      <c r="O121">
        <f>(I121*21)/100</f>
        <v>0</v>
      </c>
      <c r="P121" t="s">
        <v>23</v>
      </c>
    </row>
    <row r="122" spans="1:18" x14ac:dyDescent="0.2">
      <c r="A122" s="27" t="s">
        <v>50</v>
      </c>
      <c r="E122" s="28" t="s">
        <v>47</v>
      </c>
    </row>
    <row r="123" spans="1:18" x14ac:dyDescent="0.2">
      <c r="A123" s="29" t="s">
        <v>51</v>
      </c>
      <c r="E123" s="30" t="s">
        <v>1022</v>
      </c>
    </row>
    <row r="124" spans="1:18" ht="25.5" x14ac:dyDescent="0.2">
      <c r="A124" t="s">
        <v>52</v>
      </c>
      <c r="E124" s="28" t="s">
        <v>867</v>
      </c>
    </row>
    <row r="125" spans="1:18" ht="12.75" customHeight="1" x14ac:dyDescent="0.2">
      <c r="A125" s="5" t="s">
        <v>43</v>
      </c>
      <c r="B125" s="5"/>
      <c r="C125" s="31" t="s">
        <v>17</v>
      </c>
      <c r="D125" s="5"/>
      <c r="E125" s="19" t="s">
        <v>481</v>
      </c>
      <c r="F125" s="5"/>
      <c r="G125" s="5"/>
      <c r="H125" s="5"/>
      <c r="I125" s="32">
        <f>0+Q125</f>
        <v>0</v>
      </c>
      <c r="O125">
        <f>0+R125</f>
        <v>0</v>
      </c>
      <c r="Q125">
        <f>0+I126+I130</f>
        <v>0</v>
      </c>
      <c r="R125">
        <f>0+O126+O130</f>
        <v>0</v>
      </c>
    </row>
    <row r="126" spans="1:18" ht="25.5" x14ac:dyDescent="0.2">
      <c r="A126" s="17" t="s">
        <v>45</v>
      </c>
      <c r="B126" s="21" t="s">
        <v>153</v>
      </c>
      <c r="C126" s="21" t="s">
        <v>791</v>
      </c>
      <c r="D126" s="17" t="s">
        <v>47</v>
      </c>
      <c r="E126" s="22" t="s">
        <v>792</v>
      </c>
      <c r="F126" s="23" t="s">
        <v>485</v>
      </c>
      <c r="G126" s="24">
        <v>163.27500000000001</v>
      </c>
      <c r="H126" s="25">
        <v>0</v>
      </c>
      <c r="I126" s="26">
        <f>ROUND(ROUND(H126,2)*ROUND(G126,3),2)</f>
        <v>0</v>
      </c>
      <c r="O126">
        <f>(I126*21)/100</f>
        <v>0</v>
      </c>
      <c r="P126" t="s">
        <v>23</v>
      </c>
    </row>
    <row r="127" spans="1:18" ht="25.5" x14ac:dyDescent="0.2">
      <c r="A127" s="27" t="s">
        <v>50</v>
      </c>
      <c r="E127" s="28" t="s">
        <v>486</v>
      </c>
    </row>
    <row r="128" spans="1:18" ht="76.5" x14ac:dyDescent="0.2">
      <c r="A128" s="29" t="s">
        <v>51</v>
      </c>
      <c r="E128" s="30" t="s">
        <v>1023</v>
      </c>
    </row>
    <row r="129" spans="1:16" ht="165.75" x14ac:dyDescent="0.2">
      <c r="A129" t="s">
        <v>52</v>
      </c>
      <c r="E129" s="28" t="s">
        <v>487</v>
      </c>
    </row>
    <row r="130" spans="1:16" ht="25.5" x14ac:dyDescent="0.2">
      <c r="A130" s="17" t="s">
        <v>45</v>
      </c>
      <c r="B130" s="21" t="s">
        <v>157</v>
      </c>
      <c r="C130" s="21" t="s">
        <v>873</v>
      </c>
      <c r="D130" s="17" t="s">
        <v>47</v>
      </c>
      <c r="E130" s="22" t="s">
        <v>874</v>
      </c>
      <c r="F130" s="23" t="s">
        <v>485</v>
      </c>
      <c r="G130" s="24">
        <v>113.4</v>
      </c>
      <c r="H130" s="25">
        <v>0</v>
      </c>
      <c r="I130" s="26">
        <f>ROUND(ROUND(H130,2)*ROUND(G130,3),2)</f>
        <v>0</v>
      </c>
      <c r="O130">
        <f>(I130*21)/100</f>
        <v>0</v>
      </c>
      <c r="P130" t="s">
        <v>23</v>
      </c>
    </row>
    <row r="131" spans="1:16" ht="25.5" x14ac:dyDescent="0.2">
      <c r="A131" s="27" t="s">
        <v>50</v>
      </c>
      <c r="E131" s="28" t="s">
        <v>486</v>
      </c>
    </row>
    <row r="132" spans="1:16" ht="76.5" x14ac:dyDescent="0.2">
      <c r="A132" s="29" t="s">
        <v>51</v>
      </c>
      <c r="E132" s="30" t="s">
        <v>1024</v>
      </c>
    </row>
    <row r="133" spans="1:16" ht="165.75" x14ac:dyDescent="0.2">
      <c r="A133" t="s">
        <v>52</v>
      </c>
      <c r="E133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9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1"/>
      <c r="C1" s="1"/>
      <c r="D1" s="1"/>
      <c r="E1" s="1" t="s">
        <v>0</v>
      </c>
      <c r="F1" s="1"/>
      <c r="G1" s="1"/>
      <c r="H1" s="1"/>
      <c r="I1" s="1"/>
      <c r="P1" t="s">
        <v>22</v>
      </c>
    </row>
    <row r="2" spans="1:18" ht="24.95" customHeight="1" x14ac:dyDescent="0.2">
      <c r="B2" s="1"/>
      <c r="C2" s="1"/>
      <c r="D2" s="1"/>
      <c r="E2" s="2" t="s">
        <v>13</v>
      </c>
      <c r="F2" s="1"/>
      <c r="G2" s="1"/>
      <c r="H2" s="5"/>
      <c r="I2" s="5"/>
      <c r="O2">
        <f>0+O8+O13+O26+O35+O44+O57+O66+O71+O88</f>
        <v>0</v>
      </c>
      <c r="P2" t="s">
        <v>22</v>
      </c>
    </row>
    <row r="3" spans="1:18" ht="15" customHeight="1" x14ac:dyDescent="0.25">
      <c r="A3" t="s">
        <v>12</v>
      </c>
      <c r="B3" s="9" t="s">
        <v>14</v>
      </c>
      <c r="C3" s="43" t="s">
        <v>15</v>
      </c>
      <c r="D3" s="39"/>
      <c r="E3" s="10" t="s">
        <v>16</v>
      </c>
      <c r="F3" s="1"/>
      <c r="G3" s="8"/>
      <c r="H3" s="7" t="s">
        <v>1025</v>
      </c>
      <c r="I3" s="33">
        <f>0+I8+I13+I26+I35+I44+I57+I66+I71+I88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2" t="s">
        <v>18</v>
      </c>
      <c r="C4" s="44" t="s">
        <v>1025</v>
      </c>
      <c r="D4" s="45"/>
      <c r="E4" s="13" t="s">
        <v>1026</v>
      </c>
      <c r="F4" s="5"/>
      <c r="G4" s="5"/>
      <c r="H4" s="14"/>
      <c r="I4" s="14"/>
      <c r="O4" t="s">
        <v>20</v>
      </c>
      <c r="P4" t="s">
        <v>23</v>
      </c>
    </row>
    <row r="5" spans="1:18" ht="12.75" customHeight="1" x14ac:dyDescent="0.2">
      <c r="A5" s="42" t="s">
        <v>26</v>
      </c>
      <c r="B5" s="42" t="s">
        <v>28</v>
      </c>
      <c r="C5" s="42" t="s">
        <v>30</v>
      </c>
      <c r="D5" s="42" t="s">
        <v>31</v>
      </c>
      <c r="E5" s="42" t="s">
        <v>32</v>
      </c>
      <c r="F5" s="42" t="s">
        <v>34</v>
      </c>
      <c r="G5" s="42" t="s">
        <v>36</v>
      </c>
      <c r="H5" s="42" t="s">
        <v>38</v>
      </c>
      <c r="I5" s="42"/>
      <c r="O5" t="s">
        <v>21</v>
      </c>
      <c r="P5" t="s">
        <v>23</v>
      </c>
    </row>
    <row r="6" spans="1:18" ht="12.75" customHeight="1" x14ac:dyDescent="0.2">
      <c r="A6" s="42"/>
      <c r="B6" s="42"/>
      <c r="C6" s="42"/>
      <c r="D6" s="42"/>
      <c r="E6" s="42"/>
      <c r="F6" s="42"/>
      <c r="G6" s="42"/>
      <c r="H6" s="11" t="s">
        <v>39</v>
      </c>
      <c r="I6" s="11" t="s">
        <v>41</v>
      </c>
    </row>
    <row r="7" spans="1:18" ht="12.75" customHeight="1" x14ac:dyDescent="0.2">
      <c r="A7" s="11" t="s">
        <v>27</v>
      </c>
      <c r="B7" s="11" t="s">
        <v>29</v>
      </c>
      <c r="C7" s="11" t="s">
        <v>23</v>
      </c>
      <c r="D7" s="11" t="s">
        <v>22</v>
      </c>
      <c r="E7" s="11" t="s">
        <v>33</v>
      </c>
      <c r="F7" s="11" t="s">
        <v>35</v>
      </c>
      <c r="G7" s="11" t="s">
        <v>37</v>
      </c>
      <c r="H7" s="11" t="s">
        <v>40</v>
      </c>
      <c r="I7" s="11" t="s">
        <v>42</v>
      </c>
    </row>
    <row r="8" spans="1:18" ht="12.75" customHeight="1" x14ac:dyDescent="0.2">
      <c r="A8" s="14" t="s">
        <v>43</v>
      </c>
      <c r="B8" s="14"/>
      <c r="C8" s="18" t="s">
        <v>27</v>
      </c>
      <c r="D8" s="14"/>
      <c r="E8" s="19" t="s">
        <v>496</v>
      </c>
      <c r="F8" s="14"/>
      <c r="G8" s="14"/>
      <c r="H8" s="14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45</v>
      </c>
      <c r="B9" s="21" t="s">
        <v>29</v>
      </c>
      <c r="C9" s="21" t="s">
        <v>1027</v>
      </c>
      <c r="D9" s="17" t="s">
        <v>47</v>
      </c>
      <c r="E9" s="22" t="s">
        <v>1028</v>
      </c>
      <c r="F9" s="23" t="s">
        <v>417</v>
      </c>
      <c r="G9" s="24">
        <v>24</v>
      </c>
      <c r="H9" s="25">
        <v>0</v>
      </c>
      <c r="I9" s="26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27" t="s">
        <v>50</v>
      </c>
      <c r="E10" s="28" t="s">
        <v>47</v>
      </c>
    </row>
    <row r="11" spans="1:18" x14ac:dyDescent="0.2">
      <c r="A11" s="29" t="s">
        <v>51</v>
      </c>
      <c r="E11" s="30" t="s">
        <v>1029</v>
      </c>
    </row>
    <row r="12" spans="1:18" x14ac:dyDescent="0.2">
      <c r="A12" t="s">
        <v>52</v>
      </c>
      <c r="E12" s="28" t="s">
        <v>503</v>
      </c>
    </row>
    <row r="13" spans="1:18" ht="12.75" customHeight="1" x14ac:dyDescent="0.2">
      <c r="A13" s="5" t="s">
        <v>43</v>
      </c>
      <c r="B13" s="5"/>
      <c r="C13" s="31" t="s">
        <v>29</v>
      </c>
      <c r="D13" s="5"/>
      <c r="E13" s="19" t="s">
        <v>44</v>
      </c>
      <c r="F13" s="5"/>
      <c r="G13" s="5"/>
      <c r="H13" s="5"/>
      <c r="I13" s="32">
        <f>0+Q13</f>
        <v>0</v>
      </c>
      <c r="O13">
        <f>0+R13</f>
        <v>0</v>
      </c>
      <c r="Q13">
        <f>0+I14+I18+I22</f>
        <v>0</v>
      </c>
      <c r="R13">
        <f>0+O14+O18+O22</f>
        <v>0</v>
      </c>
    </row>
    <row r="14" spans="1:18" x14ac:dyDescent="0.2">
      <c r="A14" s="17" t="s">
        <v>45</v>
      </c>
      <c r="B14" s="21" t="s">
        <v>23</v>
      </c>
      <c r="C14" s="21" t="s">
        <v>1030</v>
      </c>
      <c r="D14" s="17" t="s">
        <v>47</v>
      </c>
      <c r="E14" s="22" t="s">
        <v>1031</v>
      </c>
      <c r="F14" s="23" t="s">
        <v>417</v>
      </c>
      <c r="G14" s="24">
        <v>504</v>
      </c>
      <c r="H14" s="25">
        <v>0</v>
      </c>
      <c r="I14" s="26">
        <f>ROUND(ROUND(H14,2)*ROUND(G14,3),2)</f>
        <v>0</v>
      </c>
      <c r="O14">
        <f>(I14*21)/100</f>
        <v>0</v>
      </c>
      <c r="P14" t="s">
        <v>23</v>
      </c>
    </row>
    <row r="15" spans="1:18" x14ac:dyDescent="0.2">
      <c r="A15" s="27" t="s">
        <v>50</v>
      </c>
      <c r="E15" s="28" t="s">
        <v>47</v>
      </c>
    </row>
    <row r="16" spans="1:18" ht="25.5" x14ac:dyDescent="0.2">
      <c r="A16" s="29" t="s">
        <v>51</v>
      </c>
      <c r="E16" s="30" t="s">
        <v>1032</v>
      </c>
    </row>
    <row r="17" spans="1:18" ht="38.25" x14ac:dyDescent="0.2">
      <c r="A17" t="s">
        <v>52</v>
      </c>
      <c r="E17" s="28" t="s">
        <v>1033</v>
      </c>
    </row>
    <row r="18" spans="1:18" x14ac:dyDescent="0.2">
      <c r="A18" s="17" t="s">
        <v>45</v>
      </c>
      <c r="B18" s="21" t="s">
        <v>22</v>
      </c>
      <c r="C18" s="21" t="s">
        <v>1034</v>
      </c>
      <c r="D18" s="17" t="s">
        <v>47</v>
      </c>
      <c r="E18" s="22" t="s">
        <v>1035</v>
      </c>
      <c r="F18" s="23" t="s">
        <v>49</v>
      </c>
      <c r="G18" s="24">
        <v>91</v>
      </c>
      <c r="H18" s="25">
        <v>0</v>
      </c>
      <c r="I18" s="26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27" t="s">
        <v>50</v>
      </c>
      <c r="E19" s="28" t="s">
        <v>47</v>
      </c>
    </row>
    <row r="20" spans="1:18" ht="38.25" x14ac:dyDescent="0.2">
      <c r="A20" s="29" t="s">
        <v>51</v>
      </c>
      <c r="E20" s="30" t="s">
        <v>1036</v>
      </c>
    </row>
    <row r="21" spans="1:18" ht="318.75" x14ac:dyDescent="0.2">
      <c r="A21" t="s">
        <v>52</v>
      </c>
      <c r="E21" s="28" t="s">
        <v>1037</v>
      </c>
    </row>
    <row r="22" spans="1:18" x14ac:dyDescent="0.2">
      <c r="A22" s="17" t="s">
        <v>45</v>
      </c>
      <c r="B22" s="21" t="s">
        <v>33</v>
      </c>
      <c r="C22" s="21" t="s">
        <v>680</v>
      </c>
      <c r="D22" s="17" t="s">
        <v>47</v>
      </c>
      <c r="E22" s="22" t="s">
        <v>681</v>
      </c>
      <c r="F22" s="23" t="s">
        <v>49</v>
      </c>
      <c r="G22" s="24">
        <v>91</v>
      </c>
      <c r="H22" s="25">
        <v>0</v>
      </c>
      <c r="I22" s="26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27" t="s">
        <v>50</v>
      </c>
      <c r="E23" s="28" t="s">
        <v>47</v>
      </c>
    </row>
    <row r="24" spans="1:18" ht="38.25" x14ac:dyDescent="0.2">
      <c r="A24" s="29" t="s">
        <v>51</v>
      </c>
      <c r="E24" s="30" t="s">
        <v>1036</v>
      </c>
    </row>
    <row r="25" spans="1:18" ht="191.25" x14ac:dyDescent="0.2">
      <c r="A25" t="s">
        <v>52</v>
      </c>
      <c r="E25" s="28" t="s">
        <v>1038</v>
      </c>
    </row>
    <row r="26" spans="1:18" ht="12.75" customHeight="1" x14ac:dyDescent="0.2">
      <c r="A26" s="5" t="s">
        <v>43</v>
      </c>
      <c r="B26" s="5"/>
      <c r="C26" s="31" t="s">
        <v>23</v>
      </c>
      <c r="D26" s="5"/>
      <c r="E26" s="19" t="s">
        <v>696</v>
      </c>
      <c r="F26" s="5"/>
      <c r="G26" s="5"/>
      <c r="H26" s="5"/>
      <c r="I26" s="32">
        <f>0+Q26</f>
        <v>0</v>
      </c>
      <c r="O26">
        <f>0+R26</f>
        <v>0</v>
      </c>
      <c r="Q26">
        <f>0+I27+I31</f>
        <v>0</v>
      </c>
      <c r="R26">
        <f>0+O27+O31</f>
        <v>0</v>
      </c>
    </row>
    <row r="27" spans="1:18" x14ac:dyDescent="0.2">
      <c r="A27" s="17" t="s">
        <v>45</v>
      </c>
      <c r="B27" s="21" t="s">
        <v>35</v>
      </c>
      <c r="C27" s="21" t="s">
        <v>1039</v>
      </c>
      <c r="D27" s="17" t="s">
        <v>47</v>
      </c>
      <c r="E27" s="22" t="s">
        <v>1040</v>
      </c>
      <c r="F27" s="23" t="s">
        <v>49</v>
      </c>
      <c r="G27" s="24">
        <v>2.78</v>
      </c>
      <c r="H27" s="25">
        <v>0</v>
      </c>
      <c r="I27" s="26">
        <f>ROUND(ROUND(H27,2)*ROUND(G27,3),2)</f>
        <v>0</v>
      </c>
      <c r="O27">
        <f>(I27*21)/100</f>
        <v>0</v>
      </c>
      <c r="P27" t="s">
        <v>23</v>
      </c>
    </row>
    <row r="28" spans="1:18" x14ac:dyDescent="0.2">
      <c r="A28" s="27" t="s">
        <v>50</v>
      </c>
      <c r="E28" s="28" t="s">
        <v>47</v>
      </c>
    </row>
    <row r="29" spans="1:18" x14ac:dyDescent="0.2">
      <c r="A29" s="29" t="s">
        <v>51</v>
      </c>
      <c r="E29" s="30" t="s">
        <v>1041</v>
      </c>
    </row>
    <row r="30" spans="1:18" ht="369.75" x14ac:dyDescent="0.2">
      <c r="A30" t="s">
        <v>52</v>
      </c>
      <c r="E30" s="28" t="s">
        <v>1042</v>
      </c>
    </row>
    <row r="31" spans="1:18" x14ac:dyDescent="0.2">
      <c r="A31" s="17" t="s">
        <v>45</v>
      </c>
      <c r="B31" s="21" t="s">
        <v>37</v>
      </c>
      <c r="C31" s="21" t="s">
        <v>1043</v>
      </c>
      <c r="D31" s="17" t="s">
        <v>47</v>
      </c>
      <c r="E31" s="22" t="s">
        <v>1044</v>
      </c>
      <c r="F31" s="23" t="s">
        <v>485</v>
      </c>
      <c r="G31" s="24">
        <v>0.13</v>
      </c>
      <c r="H31" s="25">
        <v>0</v>
      </c>
      <c r="I31" s="26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27" t="s">
        <v>50</v>
      </c>
      <c r="E32" s="28" t="s">
        <v>47</v>
      </c>
    </row>
    <row r="33" spans="1:18" ht="25.5" x14ac:dyDescent="0.2">
      <c r="A33" s="29" t="s">
        <v>51</v>
      </c>
      <c r="E33" s="30" t="s">
        <v>1045</v>
      </c>
    </row>
    <row r="34" spans="1:18" ht="267.75" x14ac:dyDescent="0.2">
      <c r="A34" t="s">
        <v>52</v>
      </c>
      <c r="E34" s="28" t="s">
        <v>1046</v>
      </c>
    </row>
    <row r="35" spans="1:18" ht="12.75" customHeight="1" x14ac:dyDescent="0.2">
      <c r="A35" s="5" t="s">
        <v>43</v>
      </c>
      <c r="B35" s="5"/>
      <c r="C35" s="31" t="s">
        <v>22</v>
      </c>
      <c r="D35" s="5"/>
      <c r="E35" s="19" t="s">
        <v>705</v>
      </c>
      <c r="F35" s="5"/>
      <c r="G35" s="5"/>
      <c r="H35" s="5"/>
      <c r="I35" s="32">
        <f>0+Q35</f>
        <v>0</v>
      </c>
      <c r="O35">
        <f>0+R35</f>
        <v>0</v>
      </c>
      <c r="Q35">
        <f>0+I36+I40</f>
        <v>0</v>
      </c>
      <c r="R35">
        <f>0+O36+O40</f>
        <v>0</v>
      </c>
    </row>
    <row r="36" spans="1:18" x14ac:dyDescent="0.2">
      <c r="A36" s="17" t="s">
        <v>45</v>
      </c>
      <c r="B36" s="21" t="s">
        <v>72</v>
      </c>
      <c r="C36" s="21" t="s">
        <v>1047</v>
      </c>
      <c r="D36" s="17" t="s">
        <v>47</v>
      </c>
      <c r="E36" s="22" t="s">
        <v>1048</v>
      </c>
      <c r="F36" s="23" t="s">
        <v>49</v>
      </c>
      <c r="G36" s="24">
        <v>6.8049999999999997</v>
      </c>
      <c r="H36" s="25">
        <v>0</v>
      </c>
      <c r="I36" s="26">
        <f>ROUND(ROUND(H36,2)*ROUND(G36,3),2)</f>
        <v>0</v>
      </c>
      <c r="O36">
        <f>(I36*21)/100</f>
        <v>0</v>
      </c>
      <c r="P36" t="s">
        <v>23</v>
      </c>
    </row>
    <row r="37" spans="1:18" x14ac:dyDescent="0.2">
      <c r="A37" s="27" t="s">
        <v>50</v>
      </c>
      <c r="E37" s="28" t="s">
        <v>47</v>
      </c>
    </row>
    <row r="38" spans="1:18" ht="102" x14ac:dyDescent="0.2">
      <c r="A38" s="29" t="s">
        <v>51</v>
      </c>
      <c r="E38" s="30" t="s">
        <v>1049</v>
      </c>
    </row>
    <row r="39" spans="1:18" ht="369.75" x14ac:dyDescent="0.2">
      <c r="A39" t="s">
        <v>52</v>
      </c>
      <c r="E39" s="28" t="s">
        <v>1050</v>
      </c>
    </row>
    <row r="40" spans="1:18" x14ac:dyDescent="0.2">
      <c r="A40" s="17" t="s">
        <v>45</v>
      </c>
      <c r="B40" s="21" t="s">
        <v>76</v>
      </c>
      <c r="C40" s="21" t="s">
        <v>1051</v>
      </c>
      <c r="D40" s="17" t="s">
        <v>47</v>
      </c>
      <c r="E40" s="22" t="s">
        <v>1052</v>
      </c>
      <c r="F40" s="23" t="s">
        <v>485</v>
      </c>
      <c r="G40" s="24">
        <v>2.0099999999999998</v>
      </c>
      <c r="H40" s="25">
        <v>0</v>
      </c>
      <c r="I40" s="26">
        <f>ROUND(ROUND(H40,2)*ROUND(G40,3),2)</f>
        <v>0</v>
      </c>
      <c r="O40">
        <f>(I40*21)/100</f>
        <v>0</v>
      </c>
      <c r="P40" t="s">
        <v>23</v>
      </c>
    </row>
    <row r="41" spans="1:18" x14ac:dyDescent="0.2">
      <c r="A41" s="27" t="s">
        <v>50</v>
      </c>
      <c r="E41" s="28" t="s">
        <v>47</v>
      </c>
    </row>
    <row r="42" spans="1:18" ht="76.5" x14ac:dyDescent="0.2">
      <c r="A42" s="29" t="s">
        <v>51</v>
      </c>
      <c r="E42" s="30" t="s">
        <v>1053</v>
      </c>
    </row>
    <row r="43" spans="1:18" ht="267.75" x14ac:dyDescent="0.2">
      <c r="A43" t="s">
        <v>52</v>
      </c>
      <c r="E43" s="28" t="s">
        <v>1046</v>
      </c>
    </row>
    <row r="44" spans="1:18" ht="12.75" customHeight="1" x14ac:dyDescent="0.2">
      <c r="A44" s="5" t="s">
        <v>43</v>
      </c>
      <c r="B44" s="5"/>
      <c r="C44" s="31" t="s">
        <v>33</v>
      </c>
      <c r="D44" s="5"/>
      <c r="E44" s="19" t="s">
        <v>715</v>
      </c>
      <c r="F44" s="5"/>
      <c r="G44" s="5"/>
      <c r="H44" s="5"/>
      <c r="I44" s="32">
        <f>0+Q44</f>
        <v>0</v>
      </c>
      <c r="O44">
        <f>0+R44</f>
        <v>0</v>
      </c>
      <c r="Q44">
        <f>0+I45+I49+I53</f>
        <v>0</v>
      </c>
      <c r="R44">
        <f>0+O45+O49+O53</f>
        <v>0</v>
      </c>
    </row>
    <row r="45" spans="1:18" x14ac:dyDescent="0.2">
      <c r="A45" s="17" t="s">
        <v>45</v>
      </c>
      <c r="B45" s="21" t="s">
        <v>40</v>
      </c>
      <c r="C45" s="21" t="s">
        <v>720</v>
      </c>
      <c r="D45" s="17" t="s">
        <v>47</v>
      </c>
      <c r="E45" s="22" t="s">
        <v>721</v>
      </c>
      <c r="F45" s="23" t="s">
        <v>49</v>
      </c>
      <c r="G45" s="24">
        <v>0.72</v>
      </c>
      <c r="H45" s="25">
        <v>0</v>
      </c>
      <c r="I45" s="26">
        <f>ROUND(ROUND(H45,2)*ROUND(G45,3),2)</f>
        <v>0</v>
      </c>
      <c r="O45">
        <f>(I45*21)/100</f>
        <v>0</v>
      </c>
      <c r="P45" t="s">
        <v>23</v>
      </c>
    </row>
    <row r="46" spans="1:18" x14ac:dyDescent="0.2">
      <c r="A46" s="27" t="s">
        <v>50</v>
      </c>
      <c r="E46" s="28" t="s">
        <v>47</v>
      </c>
    </row>
    <row r="47" spans="1:18" ht="89.25" x14ac:dyDescent="0.2">
      <c r="A47" s="29" t="s">
        <v>51</v>
      </c>
      <c r="E47" s="30" t="s">
        <v>1054</v>
      </c>
    </row>
    <row r="48" spans="1:18" ht="369.75" x14ac:dyDescent="0.2">
      <c r="A48" t="s">
        <v>52</v>
      </c>
      <c r="E48" s="28" t="s">
        <v>1050</v>
      </c>
    </row>
    <row r="49" spans="1:18" x14ac:dyDescent="0.2">
      <c r="A49" s="17" t="s">
        <v>45</v>
      </c>
      <c r="B49" s="21" t="s">
        <v>42</v>
      </c>
      <c r="C49" s="21" t="s">
        <v>966</v>
      </c>
      <c r="D49" s="17" t="s">
        <v>47</v>
      </c>
      <c r="E49" s="22" t="s">
        <v>967</v>
      </c>
      <c r="F49" s="23" t="s">
        <v>49</v>
      </c>
      <c r="G49" s="24">
        <v>1.875</v>
      </c>
      <c r="H49" s="25">
        <v>0</v>
      </c>
      <c r="I49" s="26">
        <f>ROUND(ROUND(H49,2)*ROUND(G49,3),2)</f>
        <v>0</v>
      </c>
      <c r="O49">
        <f>(I49*21)/100</f>
        <v>0</v>
      </c>
      <c r="P49" t="s">
        <v>23</v>
      </c>
    </row>
    <row r="50" spans="1:18" x14ac:dyDescent="0.2">
      <c r="A50" s="27" t="s">
        <v>50</v>
      </c>
      <c r="E50" s="28" t="s">
        <v>47</v>
      </c>
    </row>
    <row r="51" spans="1:18" ht="51" x14ac:dyDescent="0.2">
      <c r="A51" s="29" t="s">
        <v>51</v>
      </c>
      <c r="E51" s="30" t="s">
        <v>1055</v>
      </c>
    </row>
    <row r="52" spans="1:18" ht="369.75" x14ac:dyDescent="0.2">
      <c r="A52" t="s">
        <v>52</v>
      </c>
      <c r="E52" s="28" t="s">
        <v>1050</v>
      </c>
    </row>
    <row r="53" spans="1:18" ht="25.5" x14ac:dyDescent="0.2">
      <c r="A53" s="17" t="s">
        <v>45</v>
      </c>
      <c r="B53" s="21" t="s">
        <v>86</v>
      </c>
      <c r="C53" s="21" t="s">
        <v>1056</v>
      </c>
      <c r="D53" s="17" t="s">
        <v>47</v>
      </c>
      <c r="E53" s="22" t="s">
        <v>1057</v>
      </c>
      <c r="F53" s="23" t="s">
        <v>49</v>
      </c>
      <c r="G53" s="24">
        <v>57.4</v>
      </c>
      <c r="H53" s="25">
        <v>0</v>
      </c>
      <c r="I53" s="26">
        <f>ROUND(ROUND(H53,2)*ROUND(G53,3),2)</f>
        <v>0</v>
      </c>
      <c r="O53">
        <f>(I53*21)/100</f>
        <v>0</v>
      </c>
      <c r="P53" t="s">
        <v>23</v>
      </c>
    </row>
    <row r="54" spans="1:18" x14ac:dyDescent="0.2">
      <c r="A54" s="27" t="s">
        <v>50</v>
      </c>
      <c r="E54" s="28" t="s">
        <v>47</v>
      </c>
    </row>
    <row r="55" spans="1:18" ht="38.25" x14ac:dyDescent="0.2">
      <c r="A55" s="29" t="s">
        <v>51</v>
      </c>
      <c r="E55" s="30" t="s">
        <v>1058</v>
      </c>
    </row>
    <row r="56" spans="1:18" ht="38.25" x14ac:dyDescent="0.2">
      <c r="A56" t="s">
        <v>52</v>
      </c>
      <c r="E56" s="28" t="s">
        <v>1059</v>
      </c>
    </row>
    <row r="57" spans="1:18" ht="12.75" customHeight="1" x14ac:dyDescent="0.2">
      <c r="A57" s="5" t="s">
        <v>43</v>
      </c>
      <c r="B57" s="5"/>
      <c r="C57" s="31" t="s">
        <v>72</v>
      </c>
      <c r="D57" s="5"/>
      <c r="E57" s="19" t="s">
        <v>735</v>
      </c>
      <c r="F57" s="5"/>
      <c r="G57" s="5"/>
      <c r="H57" s="5"/>
      <c r="I57" s="32">
        <f>0+Q57</f>
        <v>0</v>
      </c>
      <c r="O57">
        <f>0+R57</f>
        <v>0</v>
      </c>
      <c r="Q57">
        <f>0+I58+I62</f>
        <v>0</v>
      </c>
      <c r="R57">
        <f>0+O58+O62</f>
        <v>0</v>
      </c>
    </row>
    <row r="58" spans="1:18" ht="25.5" x14ac:dyDescent="0.2">
      <c r="A58" s="17" t="s">
        <v>45</v>
      </c>
      <c r="B58" s="21" t="s">
        <v>90</v>
      </c>
      <c r="C58" s="21" t="s">
        <v>1060</v>
      </c>
      <c r="D58" s="17" t="s">
        <v>47</v>
      </c>
      <c r="E58" s="22" t="s">
        <v>1061</v>
      </c>
      <c r="F58" s="23" t="s">
        <v>65</v>
      </c>
      <c r="G58" s="24">
        <v>52.615000000000002</v>
      </c>
      <c r="H58" s="25">
        <v>0</v>
      </c>
      <c r="I58" s="26">
        <f>ROUND(ROUND(H58,2)*ROUND(G58,3),2)</f>
        <v>0</v>
      </c>
      <c r="O58">
        <f>(I58*21)/100</f>
        <v>0</v>
      </c>
      <c r="P58" t="s">
        <v>23</v>
      </c>
    </row>
    <row r="59" spans="1:18" x14ac:dyDescent="0.2">
      <c r="A59" s="27" t="s">
        <v>50</v>
      </c>
      <c r="E59" s="28" t="s">
        <v>47</v>
      </c>
    </row>
    <row r="60" spans="1:18" ht="63.75" x14ac:dyDescent="0.2">
      <c r="A60" s="29" t="s">
        <v>51</v>
      </c>
      <c r="E60" s="30" t="s">
        <v>1062</v>
      </c>
    </row>
    <row r="61" spans="1:18" ht="191.25" x14ac:dyDescent="0.2">
      <c r="A61" t="s">
        <v>52</v>
      </c>
      <c r="E61" s="28" t="s">
        <v>1063</v>
      </c>
    </row>
    <row r="62" spans="1:18" x14ac:dyDescent="0.2">
      <c r="A62" s="17" t="s">
        <v>45</v>
      </c>
      <c r="B62" s="21" t="s">
        <v>94</v>
      </c>
      <c r="C62" s="21" t="s">
        <v>1064</v>
      </c>
      <c r="D62" s="17" t="s">
        <v>47</v>
      </c>
      <c r="E62" s="22" t="s">
        <v>1065</v>
      </c>
      <c r="F62" s="23" t="s">
        <v>65</v>
      </c>
      <c r="G62" s="24">
        <v>52.615000000000002</v>
      </c>
      <c r="H62" s="25">
        <v>0</v>
      </c>
      <c r="I62" s="26">
        <f>ROUND(ROUND(H62,2)*ROUND(G62,3),2)</f>
        <v>0</v>
      </c>
      <c r="O62">
        <f>(I62*21)/100</f>
        <v>0</v>
      </c>
      <c r="P62" t="s">
        <v>23</v>
      </c>
    </row>
    <row r="63" spans="1:18" x14ac:dyDescent="0.2">
      <c r="A63" s="27" t="s">
        <v>50</v>
      </c>
      <c r="E63" s="28" t="s">
        <v>47</v>
      </c>
    </row>
    <row r="64" spans="1:18" ht="63.75" x14ac:dyDescent="0.2">
      <c r="A64" s="29" t="s">
        <v>51</v>
      </c>
      <c r="E64" s="30" t="s">
        <v>1066</v>
      </c>
    </row>
    <row r="65" spans="1:18" ht="38.25" x14ac:dyDescent="0.2">
      <c r="A65" t="s">
        <v>52</v>
      </c>
      <c r="E65" s="28" t="s">
        <v>1067</v>
      </c>
    </row>
    <row r="66" spans="1:18" ht="12.75" customHeight="1" x14ac:dyDescent="0.2">
      <c r="A66" s="5" t="s">
        <v>43</v>
      </c>
      <c r="B66" s="5"/>
      <c r="C66" s="31" t="s">
        <v>76</v>
      </c>
      <c r="D66" s="5"/>
      <c r="E66" s="19" t="s">
        <v>740</v>
      </c>
      <c r="F66" s="5"/>
      <c r="G66" s="5"/>
      <c r="H66" s="5"/>
      <c r="I66" s="32">
        <f>0+Q66</f>
        <v>0</v>
      </c>
      <c r="O66">
        <f>0+R66</f>
        <v>0</v>
      </c>
      <c r="Q66">
        <f>0+I67</f>
        <v>0</v>
      </c>
      <c r="R66">
        <f>0+O67</f>
        <v>0</v>
      </c>
    </row>
    <row r="67" spans="1:18" x14ac:dyDescent="0.2">
      <c r="A67" s="17" t="s">
        <v>45</v>
      </c>
      <c r="B67" s="21" t="s">
        <v>97</v>
      </c>
      <c r="C67" s="21" t="s">
        <v>1068</v>
      </c>
      <c r="D67" s="17" t="s">
        <v>47</v>
      </c>
      <c r="E67" s="22" t="s">
        <v>1069</v>
      </c>
      <c r="F67" s="23" t="s">
        <v>70</v>
      </c>
      <c r="G67" s="24">
        <v>10</v>
      </c>
      <c r="H67" s="25">
        <v>0</v>
      </c>
      <c r="I67" s="26">
        <f>ROUND(ROUND(H67,2)*ROUND(G67,3),2)</f>
        <v>0</v>
      </c>
      <c r="O67">
        <f>(I67*21)/100</f>
        <v>0</v>
      </c>
      <c r="P67" t="s">
        <v>23</v>
      </c>
    </row>
    <row r="68" spans="1:18" x14ac:dyDescent="0.2">
      <c r="A68" s="27" t="s">
        <v>50</v>
      </c>
      <c r="E68" s="28" t="s">
        <v>47</v>
      </c>
    </row>
    <row r="69" spans="1:18" x14ac:dyDescent="0.2">
      <c r="A69" s="29" t="s">
        <v>51</v>
      </c>
      <c r="E69" s="30" t="s">
        <v>1070</v>
      </c>
    </row>
    <row r="70" spans="1:18" ht="38.25" x14ac:dyDescent="0.2">
      <c r="A70" t="s">
        <v>52</v>
      </c>
      <c r="E70" s="28" t="s">
        <v>1071</v>
      </c>
    </row>
    <row r="71" spans="1:18" ht="12.75" customHeight="1" x14ac:dyDescent="0.2">
      <c r="A71" s="5" t="s">
        <v>43</v>
      </c>
      <c r="B71" s="5"/>
      <c r="C71" s="31" t="s">
        <v>40</v>
      </c>
      <c r="D71" s="5"/>
      <c r="E71" s="19" t="s">
        <v>567</v>
      </c>
      <c r="F71" s="5"/>
      <c r="G71" s="5"/>
      <c r="H71" s="5"/>
      <c r="I71" s="32">
        <f>0+Q71</f>
        <v>0</v>
      </c>
      <c r="O71">
        <f>0+R71</f>
        <v>0</v>
      </c>
      <c r="Q71">
        <f>0+I72+I76+I80+I84</f>
        <v>0</v>
      </c>
      <c r="R71">
        <f>0+O72+O76+O80+O84</f>
        <v>0</v>
      </c>
    </row>
    <row r="72" spans="1:18" x14ac:dyDescent="0.2">
      <c r="A72" s="17" t="s">
        <v>45</v>
      </c>
      <c r="B72" s="21" t="s">
        <v>101</v>
      </c>
      <c r="C72" s="21" t="s">
        <v>1072</v>
      </c>
      <c r="D72" s="17" t="s">
        <v>47</v>
      </c>
      <c r="E72" s="22" t="s">
        <v>1073</v>
      </c>
      <c r="F72" s="23" t="s">
        <v>70</v>
      </c>
      <c r="G72" s="24">
        <v>2</v>
      </c>
      <c r="H72" s="25">
        <v>0</v>
      </c>
      <c r="I72" s="26">
        <f>ROUND(ROUND(H72,2)*ROUND(G72,3),2)</f>
        <v>0</v>
      </c>
      <c r="O72">
        <f>(I72*21)/100</f>
        <v>0</v>
      </c>
      <c r="P72" t="s">
        <v>23</v>
      </c>
    </row>
    <row r="73" spans="1:18" x14ac:dyDescent="0.2">
      <c r="A73" s="27" t="s">
        <v>50</v>
      </c>
      <c r="E73" s="28" t="s">
        <v>47</v>
      </c>
    </row>
    <row r="74" spans="1:18" x14ac:dyDescent="0.2">
      <c r="A74" s="29" t="s">
        <v>51</v>
      </c>
      <c r="E74" s="30" t="s">
        <v>47</v>
      </c>
    </row>
    <row r="75" spans="1:18" ht="25.5" x14ac:dyDescent="0.2">
      <c r="A75" t="s">
        <v>52</v>
      </c>
      <c r="E75" s="28" t="s">
        <v>1074</v>
      </c>
    </row>
    <row r="76" spans="1:18" x14ac:dyDescent="0.2">
      <c r="A76" s="17" t="s">
        <v>45</v>
      </c>
      <c r="B76" s="21" t="s">
        <v>105</v>
      </c>
      <c r="C76" s="21" t="s">
        <v>1075</v>
      </c>
      <c r="D76" s="17" t="s">
        <v>47</v>
      </c>
      <c r="E76" s="22" t="s">
        <v>1076</v>
      </c>
      <c r="F76" s="23" t="s">
        <v>58</v>
      </c>
      <c r="G76" s="24">
        <v>7</v>
      </c>
      <c r="H76" s="25">
        <v>0</v>
      </c>
      <c r="I76" s="26">
        <f>ROUND(ROUND(H76,2)*ROUND(G76,3),2)</f>
        <v>0</v>
      </c>
      <c r="O76">
        <f>(I76*21)/100</f>
        <v>0</v>
      </c>
      <c r="P76" t="s">
        <v>23</v>
      </c>
    </row>
    <row r="77" spans="1:18" x14ac:dyDescent="0.2">
      <c r="A77" s="27" t="s">
        <v>50</v>
      </c>
      <c r="E77" s="28" t="s">
        <v>47</v>
      </c>
    </row>
    <row r="78" spans="1:18" x14ac:dyDescent="0.2">
      <c r="A78" s="29" t="s">
        <v>51</v>
      </c>
      <c r="E78" s="30" t="s">
        <v>47</v>
      </c>
    </row>
    <row r="79" spans="1:18" ht="63.75" x14ac:dyDescent="0.2">
      <c r="A79" t="s">
        <v>52</v>
      </c>
      <c r="E79" s="28" t="s">
        <v>1077</v>
      </c>
    </row>
    <row r="80" spans="1:18" x14ac:dyDescent="0.2">
      <c r="A80" s="17" t="s">
        <v>45</v>
      </c>
      <c r="B80" s="21" t="s">
        <v>109</v>
      </c>
      <c r="C80" s="21" t="s">
        <v>1078</v>
      </c>
      <c r="D80" s="17" t="s">
        <v>47</v>
      </c>
      <c r="E80" s="22" t="s">
        <v>1079</v>
      </c>
      <c r="F80" s="23" t="s">
        <v>65</v>
      </c>
      <c r="G80" s="24">
        <v>2.88</v>
      </c>
      <c r="H80" s="25">
        <v>0</v>
      </c>
      <c r="I80" s="26">
        <f>ROUND(ROUND(H80,2)*ROUND(G80,3),2)</f>
        <v>0</v>
      </c>
      <c r="O80">
        <f>(I80*21)/100</f>
        <v>0</v>
      </c>
      <c r="P80" t="s">
        <v>23</v>
      </c>
    </row>
    <row r="81" spans="1:18" x14ac:dyDescent="0.2">
      <c r="A81" s="27" t="s">
        <v>50</v>
      </c>
      <c r="E81" s="28" t="s">
        <v>47</v>
      </c>
    </row>
    <row r="82" spans="1:18" ht="63.75" x14ac:dyDescent="0.2">
      <c r="A82" s="29" t="s">
        <v>51</v>
      </c>
      <c r="E82" s="30" t="s">
        <v>1080</v>
      </c>
    </row>
    <row r="83" spans="1:18" ht="63.75" x14ac:dyDescent="0.2">
      <c r="A83" t="s">
        <v>52</v>
      </c>
      <c r="E83" s="28" t="s">
        <v>1081</v>
      </c>
    </row>
    <row r="84" spans="1:18" x14ac:dyDescent="0.2">
      <c r="A84" s="17" t="s">
        <v>45</v>
      </c>
      <c r="B84" s="21" t="s">
        <v>112</v>
      </c>
      <c r="C84" s="21" t="s">
        <v>1082</v>
      </c>
      <c r="D84" s="17" t="s">
        <v>47</v>
      </c>
      <c r="E84" s="22" t="s">
        <v>1083</v>
      </c>
      <c r="F84" s="23" t="s">
        <v>49</v>
      </c>
      <c r="G84" s="24">
        <v>2.6</v>
      </c>
      <c r="H84" s="25">
        <v>0</v>
      </c>
      <c r="I84" s="26">
        <f>ROUND(ROUND(H84,2)*ROUND(G84,3),2)</f>
        <v>0</v>
      </c>
      <c r="O84">
        <f>(I84*21)/100</f>
        <v>0</v>
      </c>
      <c r="P84" t="s">
        <v>23</v>
      </c>
    </row>
    <row r="85" spans="1:18" x14ac:dyDescent="0.2">
      <c r="A85" s="27" t="s">
        <v>50</v>
      </c>
      <c r="E85" s="28" t="s">
        <v>47</v>
      </c>
    </row>
    <row r="86" spans="1:18" x14ac:dyDescent="0.2">
      <c r="A86" s="29" t="s">
        <v>51</v>
      </c>
      <c r="E86" s="30" t="s">
        <v>1084</v>
      </c>
    </row>
    <row r="87" spans="1:18" ht="114.75" x14ac:dyDescent="0.2">
      <c r="A87" t="s">
        <v>52</v>
      </c>
      <c r="E87" s="28" t="s">
        <v>1085</v>
      </c>
    </row>
    <row r="88" spans="1:18" ht="12.75" customHeight="1" x14ac:dyDescent="0.2">
      <c r="A88" s="5" t="s">
        <v>43</v>
      </c>
      <c r="B88" s="5"/>
      <c r="C88" s="31" t="s">
        <v>17</v>
      </c>
      <c r="D88" s="5"/>
      <c r="E88" s="19" t="s">
        <v>481</v>
      </c>
      <c r="F88" s="5"/>
      <c r="G88" s="5"/>
      <c r="H88" s="5"/>
      <c r="I88" s="32">
        <f>0+Q88</f>
        <v>0</v>
      </c>
      <c r="O88">
        <f>0+R88</f>
        <v>0</v>
      </c>
      <c r="Q88">
        <f>0+I89+I93</f>
        <v>0</v>
      </c>
      <c r="R88">
        <f>0+O89+O93</f>
        <v>0</v>
      </c>
    </row>
    <row r="89" spans="1:18" ht="25.5" x14ac:dyDescent="0.2">
      <c r="A89" s="17" t="s">
        <v>45</v>
      </c>
      <c r="B89" s="21" t="s">
        <v>116</v>
      </c>
      <c r="C89" s="21" t="s">
        <v>791</v>
      </c>
      <c r="D89" s="17" t="s">
        <v>47</v>
      </c>
      <c r="E89" s="22" t="s">
        <v>792</v>
      </c>
      <c r="F89" s="23" t="s">
        <v>485</v>
      </c>
      <c r="G89" s="24">
        <v>163.80000000000001</v>
      </c>
      <c r="H89" s="25">
        <v>0</v>
      </c>
      <c r="I89" s="26">
        <f>ROUND(ROUND(H89,2)*ROUND(G89,3),2)</f>
        <v>0</v>
      </c>
      <c r="O89">
        <f>(I89*21)/100</f>
        <v>0</v>
      </c>
      <c r="P89" t="s">
        <v>23</v>
      </c>
    </row>
    <row r="90" spans="1:18" ht="25.5" x14ac:dyDescent="0.2">
      <c r="A90" s="27" t="s">
        <v>50</v>
      </c>
      <c r="E90" s="28" t="s">
        <v>486</v>
      </c>
    </row>
    <row r="91" spans="1:18" ht="51" x14ac:dyDescent="0.2">
      <c r="A91" s="29" t="s">
        <v>51</v>
      </c>
      <c r="E91" s="30" t="s">
        <v>1086</v>
      </c>
    </row>
    <row r="92" spans="1:18" ht="165.75" x14ac:dyDescent="0.2">
      <c r="A92" t="s">
        <v>52</v>
      </c>
      <c r="E92" s="28" t="s">
        <v>487</v>
      </c>
    </row>
    <row r="93" spans="1:18" ht="25.5" x14ac:dyDescent="0.2">
      <c r="A93" s="17" t="s">
        <v>45</v>
      </c>
      <c r="B93" s="21" t="s">
        <v>119</v>
      </c>
      <c r="C93" s="21" t="s">
        <v>797</v>
      </c>
      <c r="D93" s="17" t="s">
        <v>47</v>
      </c>
      <c r="E93" s="22" t="s">
        <v>798</v>
      </c>
      <c r="F93" s="23" t="s">
        <v>485</v>
      </c>
      <c r="G93" s="24">
        <v>6.5</v>
      </c>
      <c r="H93" s="25">
        <v>0</v>
      </c>
      <c r="I93" s="26">
        <f>ROUND(ROUND(H93,2)*ROUND(G93,3),2)</f>
        <v>0</v>
      </c>
      <c r="O93">
        <f>(I93*21)/100</f>
        <v>0</v>
      </c>
      <c r="P93" t="s">
        <v>23</v>
      </c>
    </row>
    <row r="94" spans="1:18" ht="25.5" x14ac:dyDescent="0.2">
      <c r="A94" s="27" t="s">
        <v>50</v>
      </c>
      <c r="E94" s="28" t="s">
        <v>486</v>
      </c>
    </row>
    <row r="95" spans="1:18" x14ac:dyDescent="0.2">
      <c r="A95" s="29" t="s">
        <v>51</v>
      </c>
      <c r="E95" s="30" t="s">
        <v>1087</v>
      </c>
    </row>
    <row r="96" spans="1:18" ht="165.75" x14ac:dyDescent="0.2">
      <c r="A96" t="s">
        <v>52</v>
      </c>
      <c r="E96" s="28" t="s">
        <v>487</v>
      </c>
    </row>
  </sheetData>
  <sheetProtection password="C0DF" sheet="1" objects="1" scenarios="1"/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Rekapitulace</vt:lpstr>
      <vt:lpstr>PS 01</vt:lpstr>
      <vt:lpstr>SO 01</vt:lpstr>
      <vt:lpstr>SO 02</vt:lpstr>
      <vt:lpstr>SO 03</vt:lpstr>
      <vt:lpstr>SO 04</vt:lpstr>
      <vt:lpstr>SO 05</vt:lpstr>
      <vt:lpstr>SO 06</vt:lpstr>
      <vt:lpstr>SO 07</vt:lpstr>
      <vt:lpstr>SO 08</vt:lpstr>
      <vt:lpstr>SO 09</vt:lpstr>
      <vt:lpstr>SO 90-90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Rečková Radomíra, Ing.</cp:lastModifiedBy>
  <dcterms:modified xsi:type="dcterms:W3CDTF">2023-06-07T12:56:23Z</dcterms:modified>
  <cp:category/>
  <cp:contentStatus/>
</cp:coreProperties>
</file>